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mz\RedirFolders$\semenovans\Рабочий стол\"/>
    </mc:Choice>
  </mc:AlternateContent>
  <bookViews>
    <workbookView xWindow="0" yWindow="0" windowWidth="28800" windowHeight="10005" tabRatio="609"/>
  </bookViews>
  <sheets>
    <sheet name="приложение 1" sheetId="1" r:id="rId1"/>
    <sheet name="приложение 2" sheetId="2" r:id="rId2"/>
    <sheet name="приложение 3" sheetId="3" r:id="rId3"/>
    <sheet name="приложение 4" sheetId="29" r:id="rId4"/>
    <sheet name="приложение 5" sheetId="30" r:id="rId5"/>
    <sheet name="приложение 6" sheetId="22" r:id="rId6"/>
    <sheet name="приложение 7" sheetId="7" r:id="rId7"/>
    <sheet name="приложение 8" sheetId="21" r:id="rId8"/>
  </sheets>
  <definedNames>
    <definedName name="_xlnm._FilterDatabase" localSheetId="0" hidden="1">'приложение 1'!$A$6:$P$91</definedName>
    <definedName name="_xlnm._FilterDatabase" localSheetId="2" hidden="1">'приложение 3'!$A$5:$N$293</definedName>
    <definedName name="_xlnm._FilterDatabase" localSheetId="3" hidden="1">'приложение 4'!$A$5:$O$227</definedName>
    <definedName name="_xlnm._FilterDatabase" localSheetId="4" hidden="1">'приложение 5'!$A$5:$M$111</definedName>
    <definedName name="_xlnm._FilterDatabase" localSheetId="6" hidden="1">'приложение 7'!$A$4:$J$371</definedName>
    <definedName name="_xlnm._FilterDatabase" localSheetId="7" hidden="1">'приложение 8'!$A$3:$E$550</definedName>
    <definedName name="Print_Titles" localSheetId="1">'приложение 2'!$4:$4</definedName>
    <definedName name="Print_Titles" localSheetId="2">'приложение 3'!$5:$5</definedName>
    <definedName name="Print_Titles" localSheetId="3">'приложение 4'!$5:$5</definedName>
    <definedName name="Print_Titles" localSheetId="4">'приложение 5'!$3:$4</definedName>
    <definedName name="RANGE_C119" localSheetId="0">'приложение 1'!#REF!</definedName>
    <definedName name="RANGE_C119" localSheetId="1">'приложение 2'!#REF!</definedName>
    <definedName name="RANGE_C119" localSheetId="2">'приложение 3'!#REF!</definedName>
    <definedName name="RANGE_C119" localSheetId="5">'приложение 6'!#REF!</definedName>
    <definedName name="RANGE_C119" localSheetId="6">'приложение 7'!#REF!</definedName>
    <definedName name="RANGE_C119" localSheetId="7">'приложение 8'!#REF!</definedName>
    <definedName name="_xlnm.Print_Titles" localSheetId="3">'приложение 4'!$3:$5</definedName>
  </definedNames>
  <calcPr calcId="162913"/>
</workbook>
</file>

<file path=xl/calcChain.xml><?xml version="1.0" encoding="utf-8"?>
<calcChain xmlns="http://schemas.openxmlformats.org/spreadsheetml/2006/main">
  <c r="K111" i="30" l="1"/>
  <c r="J111" i="30"/>
  <c r="I111" i="30"/>
  <c r="H111" i="30"/>
  <c r="G111" i="30"/>
  <c r="F111" i="30"/>
  <c r="E111" i="30"/>
  <c r="D111" i="30"/>
  <c r="H110" i="30"/>
  <c r="I110" i="30" s="1"/>
  <c r="J110" i="30" s="1"/>
  <c r="K110" i="30" s="1"/>
  <c r="G110" i="30"/>
  <c r="D109" i="30"/>
  <c r="H108" i="30"/>
  <c r="I108" i="30" s="1"/>
  <c r="J108" i="30" s="1"/>
  <c r="K108" i="30" s="1"/>
  <c r="G108" i="30"/>
  <c r="L106" i="30"/>
  <c r="L105" i="30"/>
  <c r="G104" i="30"/>
  <c r="L103" i="30"/>
  <c r="J102" i="30"/>
  <c r="G101" i="30"/>
  <c r="H100" i="30"/>
  <c r="L98" i="30"/>
  <c r="L97" i="30"/>
  <c r="F96" i="30"/>
  <c r="L95" i="30"/>
  <c r="K93" i="30"/>
  <c r="J93" i="30"/>
  <c r="I93" i="30"/>
  <c r="H93" i="30"/>
  <c r="G93" i="30"/>
  <c r="F93" i="30"/>
  <c r="L93" i="30" s="1"/>
  <c r="E93" i="30"/>
  <c r="D93" i="30"/>
  <c r="I92" i="30"/>
  <c r="H92" i="30"/>
  <c r="H91" i="30"/>
  <c r="I91" i="30" s="1"/>
  <c r="J91" i="30" s="1"/>
  <c r="K91" i="30" s="1"/>
  <c r="L89" i="30"/>
  <c r="L88" i="30"/>
  <c r="L86" i="30"/>
  <c r="E85" i="30"/>
  <c r="D85" i="30"/>
  <c r="K84" i="30"/>
  <c r="J84" i="30"/>
  <c r="I84" i="30"/>
  <c r="H84" i="30"/>
  <c r="G84" i="30"/>
  <c r="F84" i="30"/>
  <c r="E84" i="30"/>
  <c r="D84" i="30"/>
  <c r="K83" i="30"/>
  <c r="J83" i="30"/>
  <c r="I83" i="30"/>
  <c r="H83" i="30"/>
  <c r="G83" i="30"/>
  <c r="F83" i="30"/>
  <c r="D82" i="30"/>
  <c r="G81" i="30"/>
  <c r="K80" i="30"/>
  <c r="J80" i="30"/>
  <c r="I80" i="30"/>
  <c r="H80" i="30"/>
  <c r="G80" i="30"/>
  <c r="F80" i="30"/>
  <c r="E80" i="30"/>
  <c r="D80" i="30"/>
  <c r="L80" i="30" s="1"/>
  <c r="L79" i="30"/>
  <c r="L78" i="30"/>
  <c r="J77" i="30"/>
  <c r="I77" i="30"/>
  <c r="L76" i="30"/>
  <c r="L75" i="30"/>
  <c r="G73" i="30"/>
  <c r="G72" i="30"/>
  <c r="K70" i="30"/>
  <c r="J70" i="30"/>
  <c r="I70" i="30"/>
  <c r="H70" i="30"/>
  <c r="G70" i="30"/>
  <c r="F70" i="30"/>
  <c r="E70" i="30"/>
  <c r="D70" i="30"/>
  <c r="L69" i="30"/>
  <c r="L68" i="30"/>
  <c r="K66" i="30"/>
  <c r="J66" i="30"/>
  <c r="I66" i="30"/>
  <c r="H66" i="30"/>
  <c r="G66" i="30"/>
  <c r="F66" i="30"/>
  <c r="E66" i="30"/>
  <c r="D66" i="30"/>
  <c r="L66" i="30" s="1"/>
  <c r="L65" i="30"/>
  <c r="L64" i="30"/>
  <c r="D63" i="30"/>
  <c r="L62" i="30"/>
  <c r="D62" i="30"/>
  <c r="L60" i="30"/>
  <c r="L59" i="30"/>
  <c r="L57" i="30"/>
  <c r="L55" i="30"/>
  <c r="L54" i="30"/>
  <c r="E53" i="30"/>
  <c r="D53" i="30"/>
  <c r="D52" i="30"/>
  <c r="L52" i="30" s="1"/>
  <c r="G51" i="30"/>
  <c r="H51" i="30" s="1"/>
  <c r="I51" i="30" s="1"/>
  <c r="J51" i="30" s="1"/>
  <c r="K51" i="30" s="1"/>
  <c r="G50" i="30"/>
  <c r="H50" i="30" s="1"/>
  <c r="I50" i="30" s="1"/>
  <c r="J50" i="30" s="1"/>
  <c r="K50" i="30" s="1"/>
  <c r="J48" i="30"/>
  <c r="K48" i="30" s="1"/>
  <c r="L48" i="30" s="1"/>
  <c r="I48" i="30"/>
  <c r="K47" i="30"/>
  <c r="L47" i="30" s="1"/>
  <c r="J47" i="30"/>
  <c r="I47" i="30"/>
  <c r="H46" i="30"/>
  <c r="D46" i="30"/>
  <c r="L45" i="30"/>
  <c r="L43" i="30"/>
  <c r="L42" i="30"/>
  <c r="F41" i="30"/>
  <c r="L40" i="30"/>
  <c r="L39" i="30"/>
  <c r="J38" i="30"/>
  <c r="K37" i="30"/>
  <c r="J37" i="30"/>
  <c r="I37" i="30"/>
  <c r="H37" i="30"/>
  <c r="G37" i="30"/>
  <c r="F37" i="30"/>
  <c r="E37" i="30"/>
  <c r="D37" i="30"/>
  <c r="L36" i="30"/>
  <c r="E35" i="30"/>
  <c r="L34" i="30"/>
  <c r="L33" i="30"/>
  <c r="L31" i="30"/>
  <c r="L30" i="30"/>
  <c r="L28" i="30"/>
  <c r="L27" i="30"/>
  <c r="L25" i="30"/>
  <c r="L24" i="30"/>
  <c r="H23" i="30"/>
  <c r="L22" i="30"/>
  <c r="L21" i="30"/>
  <c r="G20" i="30"/>
  <c r="I19" i="30"/>
  <c r="H17" i="30"/>
  <c r="I17" i="30" s="1"/>
  <c r="H15" i="30"/>
  <c r="I14" i="30"/>
  <c r="J14" i="30" s="1"/>
  <c r="K14" i="30" s="1"/>
  <c r="L14" i="30" s="1"/>
  <c r="H14" i="30"/>
  <c r="I12" i="30"/>
  <c r="L11" i="30"/>
  <c r="K11" i="30"/>
  <c r="I11" i="30"/>
  <c r="J11" i="30" s="1"/>
  <c r="F9" i="30"/>
  <c r="F8" i="30"/>
  <c r="E8" i="30"/>
  <c r="D8" i="30"/>
  <c r="F7" i="30"/>
  <c r="E7" i="30"/>
  <c r="N227" i="29"/>
  <c r="I226" i="29"/>
  <c r="H225" i="29"/>
  <c r="G225" i="29"/>
  <c r="F225" i="29"/>
  <c r="H224" i="29"/>
  <c r="F109" i="30" s="1"/>
  <c r="G224" i="29"/>
  <c r="E109" i="30" s="1"/>
  <c r="F224" i="29"/>
  <c r="I223" i="29"/>
  <c r="H222" i="29"/>
  <c r="G222" i="29"/>
  <c r="F222" i="29"/>
  <c r="H221" i="29"/>
  <c r="F107" i="30" s="1"/>
  <c r="G221" i="29"/>
  <c r="E107" i="30" s="1"/>
  <c r="F221" i="29"/>
  <c r="D107" i="30" s="1"/>
  <c r="N220" i="29"/>
  <c r="N219" i="29"/>
  <c r="N218" i="29"/>
  <c r="N217" i="29"/>
  <c r="N216" i="29" s="1"/>
  <c r="L104" i="30" s="1"/>
  <c r="M217" i="29"/>
  <c r="M216" i="29" s="1"/>
  <c r="K104" i="30" s="1"/>
  <c r="L217" i="29"/>
  <c r="L216" i="29" s="1"/>
  <c r="J104" i="30" s="1"/>
  <c r="K217" i="29"/>
  <c r="J217" i="29"/>
  <c r="I217" i="29"/>
  <c r="H217" i="29"/>
  <c r="H216" i="29" s="1"/>
  <c r="F104" i="30" s="1"/>
  <c r="G217" i="29"/>
  <c r="F217" i="29"/>
  <c r="F216" i="29" s="1"/>
  <c r="D104" i="30" s="1"/>
  <c r="K216" i="29"/>
  <c r="I104" i="30" s="1"/>
  <c r="J216" i="29"/>
  <c r="H104" i="30" s="1"/>
  <c r="I216" i="29"/>
  <c r="G216" i="29"/>
  <c r="E104" i="30" s="1"/>
  <c r="N215" i="29"/>
  <c r="N214" i="29"/>
  <c r="N213" i="29"/>
  <c r="M212" i="29"/>
  <c r="L212" i="29"/>
  <c r="K212" i="29"/>
  <c r="K211" i="29" s="1"/>
  <c r="I102" i="30" s="1"/>
  <c r="J212" i="29"/>
  <c r="J211" i="29" s="1"/>
  <c r="H102" i="30" s="1"/>
  <c r="I212" i="29"/>
  <c r="I211" i="29" s="1"/>
  <c r="G102" i="30" s="1"/>
  <c r="H212" i="29"/>
  <c r="G212" i="29"/>
  <c r="F212" i="29"/>
  <c r="M211" i="29"/>
  <c r="K102" i="30" s="1"/>
  <c r="L211" i="29"/>
  <c r="H211" i="29"/>
  <c r="F102" i="30" s="1"/>
  <c r="G211" i="29"/>
  <c r="E102" i="30" s="1"/>
  <c r="F211" i="29"/>
  <c r="D102" i="30" s="1"/>
  <c r="J210" i="29"/>
  <c r="K210" i="29" s="1"/>
  <c r="L210" i="29" s="1"/>
  <c r="M210" i="29" s="1"/>
  <c r="I210" i="29"/>
  <c r="I209" i="29"/>
  <c r="J208" i="29"/>
  <c r="I208" i="29"/>
  <c r="I207" i="29"/>
  <c r="I206" i="29" s="1"/>
  <c r="G99" i="30" s="1"/>
  <c r="H207" i="29"/>
  <c r="H206" i="29" s="1"/>
  <c r="F99" i="30" s="1"/>
  <c r="G207" i="29"/>
  <c r="F207" i="29"/>
  <c r="G206" i="29"/>
  <c r="E99" i="30" s="1"/>
  <c r="F206" i="29"/>
  <c r="D99" i="30" s="1"/>
  <c r="N205" i="29"/>
  <c r="N204" i="29"/>
  <c r="N203" i="29"/>
  <c r="N202" i="29"/>
  <c r="I201" i="29"/>
  <c r="J201" i="29" s="1"/>
  <c r="I200" i="29"/>
  <c r="H200" i="29"/>
  <c r="H199" i="29" s="1"/>
  <c r="G200" i="29"/>
  <c r="G199" i="29" s="1"/>
  <c r="E96" i="30" s="1"/>
  <c r="F200" i="29"/>
  <c r="F199" i="29" s="1"/>
  <c r="D96" i="30" s="1"/>
  <c r="I199" i="29"/>
  <c r="G96" i="30" s="1"/>
  <c r="N198" i="29"/>
  <c r="N197" i="29" s="1"/>
  <c r="N196" i="29" s="1"/>
  <c r="L94" i="30" s="1"/>
  <c r="M197" i="29"/>
  <c r="M196" i="29" s="1"/>
  <c r="K94" i="30" s="1"/>
  <c r="L197" i="29"/>
  <c r="K197" i="29"/>
  <c r="J197" i="29"/>
  <c r="I197" i="29"/>
  <c r="I196" i="29" s="1"/>
  <c r="G94" i="30" s="1"/>
  <c r="H197" i="29"/>
  <c r="H196" i="29" s="1"/>
  <c r="F94" i="30" s="1"/>
  <c r="G197" i="29"/>
  <c r="G196" i="29" s="1"/>
  <c r="E94" i="30" s="1"/>
  <c r="F197" i="29"/>
  <c r="L196" i="29"/>
  <c r="J94" i="30" s="1"/>
  <c r="K196" i="29"/>
  <c r="I94" i="30" s="1"/>
  <c r="J196" i="29"/>
  <c r="H94" i="30" s="1"/>
  <c r="F196" i="29"/>
  <c r="D94" i="30" s="1"/>
  <c r="N195" i="29"/>
  <c r="J194" i="29"/>
  <c r="I193" i="29"/>
  <c r="I192" i="29" s="1"/>
  <c r="G90" i="30" s="1"/>
  <c r="H193" i="29"/>
  <c r="H192" i="29" s="1"/>
  <c r="F90" i="30" s="1"/>
  <c r="G193" i="29"/>
  <c r="G192" i="29" s="1"/>
  <c r="E90" i="30" s="1"/>
  <c r="F193" i="29"/>
  <c r="F192" i="29"/>
  <c r="D90" i="30" s="1"/>
  <c r="N191" i="29"/>
  <c r="N190" i="29"/>
  <c r="N189" i="29" s="1"/>
  <c r="L87" i="30" s="1"/>
  <c r="M190" i="29"/>
  <c r="L190" i="29"/>
  <c r="K190" i="29"/>
  <c r="J190" i="29"/>
  <c r="J189" i="29" s="1"/>
  <c r="H87" i="30" s="1"/>
  <c r="I190" i="29"/>
  <c r="I189" i="29" s="1"/>
  <c r="G87" i="30" s="1"/>
  <c r="H190" i="29"/>
  <c r="H189" i="29" s="1"/>
  <c r="F87" i="30" s="1"/>
  <c r="G190" i="29"/>
  <c r="F190" i="29"/>
  <c r="M189" i="29"/>
  <c r="K87" i="30" s="1"/>
  <c r="L189" i="29"/>
  <c r="J87" i="30" s="1"/>
  <c r="K189" i="29"/>
  <c r="I87" i="30" s="1"/>
  <c r="G189" i="29"/>
  <c r="E87" i="30" s="1"/>
  <c r="F189" i="29"/>
  <c r="D87" i="30" s="1"/>
  <c r="N188" i="29"/>
  <c r="N187" i="29"/>
  <c r="M186" i="29"/>
  <c r="L186" i="29"/>
  <c r="L185" i="29" s="1"/>
  <c r="J85" i="30" s="1"/>
  <c r="K186" i="29"/>
  <c r="K185" i="29" s="1"/>
  <c r="I85" i="30" s="1"/>
  <c r="J186" i="29"/>
  <c r="J185" i="29" s="1"/>
  <c r="H85" i="30" s="1"/>
  <c r="I186" i="29"/>
  <c r="H186" i="29"/>
  <c r="G186" i="29"/>
  <c r="F186" i="29"/>
  <c r="F185" i="29" s="1"/>
  <c r="M185" i="29"/>
  <c r="K85" i="30" s="1"/>
  <c r="I185" i="29"/>
  <c r="G85" i="30" s="1"/>
  <c r="H185" i="29"/>
  <c r="F85" i="30" s="1"/>
  <c r="G185" i="29"/>
  <c r="N184" i="29"/>
  <c r="N183" i="29"/>
  <c r="I182" i="29"/>
  <c r="J182" i="29" s="1"/>
  <c r="K182" i="29" s="1"/>
  <c r="K168" i="29" s="1"/>
  <c r="I81" i="30" s="1"/>
  <c r="N181" i="29"/>
  <c r="N180" i="29"/>
  <c r="N179" i="29"/>
  <c r="N178" i="29"/>
  <c r="N177" i="29"/>
  <c r="N176" i="29"/>
  <c r="N175" i="29"/>
  <c r="N174" i="29"/>
  <c r="N173" i="29"/>
  <c r="N172" i="29"/>
  <c r="N171" i="29"/>
  <c r="F170" i="29"/>
  <c r="M169" i="29"/>
  <c r="L169" i="29"/>
  <c r="K169" i="29"/>
  <c r="J169" i="29"/>
  <c r="I169" i="29"/>
  <c r="I168" i="29" s="1"/>
  <c r="H169" i="29"/>
  <c r="H168" i="29" s="1"/>
  <c r="F81" i="30" s="1"/>
  <c r="G169" i="29"/>
  <c r="G168" i="29" s="1"/>
  <c r="E81" i="30" s="1"/>
  <c r="N167" i="29"/>
  <c r="N164" i="29" s="1"/>
  <c r="L77" i="30" s="1"/>
  <c r="N166" i="29"/>
  <c r="I165" i="29"/>
  <c r="H165" i="29"/>
  <c r="G165" i="29"/>
  <c r="N165" i="29" s="1"/>
  <c r="M164" i="29"/>
  <c r="K77" i="30" s="1"/>
  <c r="L164" i="29"/>
  <c r="K164" i="29"/>
  <c r="J164" i="29"/>
  <c r="H77" i="30" s="1"/>
  <c r="I164" i="29"/>
  <c r="G77" i="30" s="1"/>
  <c r="H164" i="29"/>
  <c r="F77" i="30" s="1"/>
  <c r="G164" i="29"/>
  <c r="E77" i="30" s="1"/>
  <c r="F164" i="29"/>
  <c r="D77" i="30" s="1"/>
  <c r="N163" i="29"/>
  <c r="N162" i="29"/>
  <c r="N161" i="29"/>
  <c r="N160" i="29" s="1"/>
  <c r="L74" i="30" s="1"/>
  <c r="M161" i="29"/>
  <c r="M160" i="29" s="1"/>
  <c r="K74" i="30" s="1"/>
  <c r="L161" i="29"/>
  <c r="L160" i="29" s="1"/>
  <c r="J74" i="30" s="1"/>
  <c r="K161" i="29"/>
  <c r="J161" i="29"/>
  <c r="I161" i="29"/>
  <c r="H161" i="29"/>
  <c r="H160" i="29" s="1"/>
  <c r="F74" i="30" s="1"/>
  <c r="G161" i="29"/>
  <c r="G160" i="29" s="1"/>
  <c r="E74" i="30" s="1"/>
  <c r="F161" i="29"/>
  <c r="F160" i="29" s="1"/>
  <c r="D74" i="30" s="1"/>
  <c r="K160" i="29"/>
  <c r="I74" i="30" s="1"/>
  <c r="J160" i="29"/>
  <c r="H74" i="30" s="1"/>
  <c r="I160" i="29"/>
  <c r="G74" i="30" s="1"/>
  <c r="I159" i="29"/>
  <c r="J159" i="29" s="1"/>
  <c r="I158" i="29"/>
  <c r="H158" i="29"/>
  <c r="H157" i="29" s="1"/>
  <c r="F71" i="30" s="1"/>
  <c r="G158" i="29"/>
  <c r="G157" i="29" s="1"/>
  <c r="E71" i="30" s="1"/>
  <c r="F158" i="29"/>
  <c r="F157" i="29" s="1"/>
  <c r="D71" i="30" s="1"/>
  <c r="I157" i="29"/>
  <c r="G71" i="30" s="1"/>
  <c r="N156" i="29"/>
  <c r="N10" i="29" s="1"/>
  <c r="L9" i="30" s="1"/>
  <c r="N155" i="29"/>
  <c r="N154" i="29"/>
  <c r="N153" i="29"/>
  <c r="N152" i="29"/>
  <c r="N151" i="29"/>
  <c r="N150" i="29"/>
  <c r="N149" i="29"/>
  <c r="N148" i="29"/>
  <c r="N147" i="29" s="1"/>
  <c r="L67" i="30" s="1"/>
  <c r="M148" i="29"/>
  <c r="L148" i="29"/>
  <c r="K148" i="29"/>
  <c r="J148" i="29"/>
  <c r="J147" i="29" s="1"/>
  <c r="H67" i="30" s="1"/>
  <c r="I148" i="29"/>
  <c r="I147" i="29" s="1"/>
  <c r="G67" i="30" s="1"/>
  <c r="H148" i="29"/>
  <c r="H147" i="29" s="1"/>
  <c r="F67" i="30" s="1"/>
  <c r="G148" i="29"/>
  <c r="F148" i="29"/>
  <c r="M147" i="29"/>
  <c r="K67" i="30" s="1"/>
  <c r="L147" i="29"/>
  <c r="J67" i="30" s="1"/>
  <c r="K147" i="29"/>
  <c r="I67" i="30" s="1"/>
  <c r="G147" i="29"/>
  <c r="E67" i="30" s="1"/>
  <c r="F147" i="29"/>
  <c r="D67" i="30" s="1"/>
  <c r="N146" i="29"/>
  <c r="N145" i="29"/>
  <c r="N144" i="29"/>
  <c r="N143" i="29"/>
  <c r="N142" i="29"/>
  <c r="N141" i="29"/>
  <c r="N140" i="29"/>
  <c r="F140" i="29"/>
  <c r="N139" i="29"/>
  <c r="N138" i="29"/>
  <c r="N137" i="29"/>
  <c r="N136" i="29"/>
  <c r="N135" i="29"/>
  <c r="F135" i="29"/>
  <c r="N134" i="29"/>
  <c r="N133" i="29"/>
  <c r="N132" i="29"/>
  <c r="N131" i="29"/>
  <c r="N130" i="29"/>
  <c r="F130" i="29"/>
  <c r="N129" i="29"/>
  <c r="N128" i="29"/>
  <c r="N127" i="29"/>
  <c r="N126" i="29"/>
  <c r="N125" i="29"/>
  <c r="M124" i="29"/>
  <c r="L124" i="29"/>
  <c r="K124" i="29"/>
  <c r="K123" i="29" s="1"/>
  <c r="I63" i="30" s="1"/>
  <c r="J124" i="29"/>
  <c r="J123" i="29" s="1"/>
  <c r="H63" i="30" s="1"/>
  <c r="I124" i="29"/>
  <c r="I123" i="29" s="1"/>
  <c r="G63" i="30" s="1"/>
  <c r="H124" i="29"/>
  <c r="G124" i="29"/>
  <c r="F124" i="29"/>
  <c r="M123" i="29"/>
  <c r="K63" i="30" s="1"/>
  <c r="L123" i="29"/>
  <c r="J63" i="30" s="1"/>
  <c r="H123" i="29"/>
  <c r="F63" i="30" s="1"/>
  <c r="G123" i="29"/>
  <c r="E63" i="30" s="1"/>
  <c r="F123" i="29"/>
  <c r="N122" i="29"/>
  <c r="N121" i="29"/>
  <c r="N120" i="29"/>
  <c r="F119" i="29"/>
  <c r="F118" i="29" s="1"/>
  <c r="M118" i="29"/>
  <c r="L118" i="29"/>
  <c r="K118" i="29"/>
  <c r="J118" i="29"/>
  <c r="J117" i="29" s="1"/>
  <c r="H61" i="30" s="1"/>
  <c r="I118" i="29"/>
  <c r="I117" i="29" s="1"/>
  <c r="G61" i="30" s="1"/>
  <c r="H118" i="29"/>
  <c r="H117" i="29" s="1"/>
  <c r="F61" i="30" s="1"/>
  <c r="G118" i="29"/>
  <c r="M117" i="29"/>
  <c r="K61" i="30" s="1"/>
  <c r="L117" i="29"/>
  <c r="J61" i="30" s="1"/>
  <c r="K117" i="29"/>
  <c r="I61" i="30" s="1"/>
  <c r="G117" i="29"/>
  <c r="E61" i="30" s="1"/>
  <c r="F117" i="29"/>
  <c r="D61" i="30" s="1"/>
  <c r="N116" i="29"/>
  <c r="N115" i="29"/>
  <c r="N114" i="29"/>
  <c r="N113" i="29"/>
  <c r="N112" i="29"/>
  <c r="N111" i="29"/>
  <c r="N110" i="29"/>
  <c r="N109" i="29"/>
  <c r="N108" i="29"/>
  <c r="N107" i="29"/>
  <c r="N106" i="29"/>
  <c r="N105" i="29"/>
  <c r="N104" i="29"/>
  <c r="N103" i="29" s="1"/>
  <c r="L58" i="30" s="1"/>
  <c r="M104" i="29"/>
  <c r="L104" i="29"/>
  <c r="K104" i="29"/>
  <c r="J104" i="29"/>
  <c r="J103" i="29" s="1"/>
  <c r="H58" i="30" s="1"/>
  <c r="I104" i="29"/>
  <c r="I103" i="29" s="1"/>
  <c r="G58" i="30" s="1"/>
  <c r="H104" i="29"/>
  <c r="H103" i="29" s="1"/>
  <c r="F58" i="30" s="1"/>
  <c r="G104" i="29"/>
  <c r="F104" i="29"/>
  <c r="M103" i="29"/>
  <c r="K58" i="30" s="1"/>
  <c r="L103" i="29"/>
  <c r="J58" i="30" s="1"/>
  <c r="K103" i="29"/>
  <c r="I58" i="30" s="1"/>
  <c r="G103" i="29"/>
  <c r="E58" i="30" s="1"/>
  <c r="F103" i="29"/>
  <c r="D58" i="30" s="1"/>
  <c r="N102" i="29"/>
  <c r="M101" i="29"/>
  <c r="L101" i="29"/>
  <c r="K101" i="29"/>
  <c r="K100" i="29" s="1"/>
  <c r="I56" i="30" s="1"/>
  <c r="J101" i="29"/>
  <c r="J100" i="29" s="1"/>
  <c r="H56" i="30" s="1"/>
  <c r="I101" i="29"/>
  <c r="I100" i="29" s="1"/>
  <c r="G56" i="30" s="1"/>
  <c r="H101" i="29"/>
  <c r="G101" i="29"/>
  <c r="F101" i="29"/>
  <c r="M100" i="29"/>
  <c r="K56" i="30" s="1"/>
  <c r="L100" i="29"/>
  <c r="J56" i="30" s="1"/>
  <c r="H100" i="29"/>
  <c r="F56" i="30" s="1"/>
  <c r="G100" i="29"/>
  <c r="E56" i="30" s="1"/>
  <c r="F100" i="29"/>
  <c r="D56" i="30" s="1"/>
  <c r="K99" i="29"/>
  <c r="N98" i="29"/>
  <c r="M98" i="29"/>
  <c r="K98" i="29"/>
  <c r="L98" i="29" s="1"/>
  <c r="K97" i="29"/>
  <c r="K96" i="29" s="1"/>
  <c r="I53" i="30" s="1"/>
  <c r="J97" i="29"/>
  <c r="I97" i="29"/>
  <c r="H97" i="29"/>
  <c r="G97" i="29"/>
  <c r="G96" i="29" s="1"/>
  <c r="F97" i="29"/>
  <c r="F96" i="29" s="1"/>
  <c r="J96" i="29"/>
  <c r="H53" i="30" s="1"/>
  <c r="I96" i="29"/>
  <c r="G53" i="30" s="1"/>
  <c r="H96" i="29"/>
  <c r="F53" i="30" s="1"/>
  <c r="N95" i="29"/>
  <c r="I94" i="29"/>
  <c r="J94" i="29" s="1"/>
  <c r="I93" i="29"/>
  <c r="J93" i="29" s="1"/>
  <c r="I92" i="29"/>
  <c r="H92" i="29"/>
  <c r="H91" i="29" s="1"/>
  <c r="F49" i="30" s="1"/>
  <c r="G92" i="29"/>
  <c r="G91" i="29" s="1"/>
  <c r="E49" i="30" s="1"/>
  <c r="F92" i="29"/>
  <c r="F91" i="29" s="1"/>
  <c r="D49" i="30" s="1"/>
  <c r="I91" i="29"/>
  <c r="G49" i="30" s="1"/>
  <c r="L90" i="29"/>
  <c r="K90" i="29"/>
  <c r="K89" i="29"/>
  <c r="K88" i="29"/>
  <c r="L88" i="29" s="1"/>
  <c r="M88" i="29" s="1"/>
  <c r="N87" i="29"/>
  <c r="M87" i="29"/>
  <c r="L87" i="29"/>
  <c r="K87" i="29"/>
  <c r="J87" i="29"/>
  <c r="K86" i="29"/>
  <c r="K85" i="29" s="1"/>
  <c r="I46" i="30" s="1"/>
  <c r="J86" i="29"/>
  <c r="I86" i="29"/>
  <c r="H86" i="29"/>
  <c r="G86" i="29"/>
  <c r="G85" i="29" s="1"/>
  <c r="E46" i="30" s="1"/>
  <c r="F86" i="29"/>
  <c r="F85" i="29" s="1"/>
  <c r="J85" i="29"/>
  <c r="I85" i="29"/>
  <c r="G46" i="30" s="1"/>
  <c r="H85" i="29"/>
  <c r="F46" i="30" s="1"/>
  <c r="N84" i="29"/>
  <c r="N83" i="29"/>
  <c r="N82" i="29"/>
  <c r="N81" i="29"/>
  <c r="M80" i="29"/>
  <c r="L80" i="29"/>
  <c r="K80" i="29"/>
  <c r="K79" i="29" s="1"/>
  <c r="I44" i="30" s="1"/>
  <c r="J80" i="29"/>
  <c r="J79" i="29" s="1"/>
  <c r="H44" i="30" s="1"/>
  <c r="I80" i="29"/>
  <c r="I79" i="29" s="1"/>
  <c r="G44" i="30" s="1"/>
  <c r="H80" i="29"/>
  <c r="G80" i="29"/>
  <c r="F80" i="29"/>
  <c r="M79" i="29"/>
  <c r="K44" i="30" s="1"/>
  <c r="L79" i="29"/>
  <c r="J44" i="30" s="1"/>
  <c r="H79" i="29"/>
  <c r="F44" i="30" s="1"/>
  <c r="G79" i="29"/>
  <c r="E44" i="30" s="1"/>
  <c r="F79" i="29"/>
  <c r="D44" i="30" s="1"/>
  <c r="N78" i="29"/>
  <c r="N77" i="29"/>
  <c r="N76" i="29"/>
  <c r="N75" i="29"/>
  <c r="N74" i="29"/>
  <c r="N73" i="29"/>
  <c r="N72" i="29"/>
  <c r="N71" i="29"/>
  <c r="N70" i="29"/>
  <c r="N69" i="29"/>
  <c r="N68" i="29"/>
  <c r="N67" i="29"/>
  <c r="N63" i="29" s="1"/>
  <c r="N62" i="29" s="1"/>
  <c r="L41" i="30" s="1"/>
  <c r="N66" i="29"/>
  <c r="N65" i="29"/>
  <c r="N64" i="29"/>
  <c r="M63" i="29"/>
  <c r="M62" i="29" s="1"/>
  <c r="K41" i="30" s="1"/>
  <c r="L63" i="29"/>
  <c r="L62" i="29" s="1"/>
  <c r="J41" i="30" s="1"/>
  <c r="K63" i="29"/>
  <c r="J63" i="29"/>
  <c r="I63" i="29"/>
  <c r="H63" i="29"/>
  <c r="H62" i="29" s="1"/>
  <c r="G63" i="29"/>
  <c r="G62" i="29" s="1"/>
  <c r="E41" i="30" s="1"/>
  <c r="F63" i="29"/>
  <c r="F62" i="29" s="1"/>
  <c r="D41" i="30" s="1"/>
  <c r="K62" i="29"/>
  <c r="I41" i="30" s="1"/>
  <c r="J62" i="29"/>
  <c r="H41" i="30" s="1"/>
  <c r="I62" i="29"/>
  <c r="G41" i="30" s="1"/>
  <c r="N61" i="29"/>
  <c r="N60" i="29"/>
  <c r="N59" i="29"/>
  <c r="N58" i="29" s="1"/>
  <c r="N57" i="29" s="1"/>
  <c r="L38" i="30" s="1"/>
  <c r="M58" i="29"/>
  <c r="M57" i="29" s="1"/>
  <c r="K38" i="30" s="1"/>
  <c r="L58" i="29"/>
  <c r="K58" i="29"/>
  <c r="K57" i="29" s="1"/>
  <c r="I38" i="30" s="1"/>
  <c r="J58" i="29"/>
  <c r="I58" i="29"/>
  <c r="I57" i="29" s="1"/>
  <c r="G38" i="30" s="1"/>
  <c r="H58" i="29"/>
  <c r="G58" i="29"/>
  <c r="G57" i="29" s="1"/>
  <c r="E38" i="30" s="1"/>
  <c r="F58" i="29"/>
  <c r="L57" i="29"/>
  <c r="J57" i="29"/>
  <c r="H38" i="30" s="1"/>
  <c r="H57" i="29"/>
  <c r="F38" i="30" s="1"/>
  <c r="F57" i="29"/>
  <c r="D38" i="30" s="1"/>
  <c r="N56" i="29"/>
  <c r="N55" i="29"/>
  <c r="N54" i="29"/>
  <c r="N53" i="29"/>
  <c r="N52" i="29"/>
  <c r="N51" i="29"/>
  <c r="N50" i="29"/>
  <c r="N49" i="29"/>
  <c r="M48" i="29"/>
  <c r="M47" i="29" s="1"/>
  <c r="K35" i="30" s="1"/>
  <c r="L48" i="29"/>
  <c r="L47" i="29" s="1"/>
  <c r="J35" i="30" s="1"/>
  <c r="K48" i="29"/>
  <c r="K47" i="29" s="1"/>
  <c r="I35" i="30" s="1"/>
  <c r="J48" i="29"/>
  <c r="I48" i="29"/>
  <c r="H48" i="29"/>
  <c r="G48" i="29"/>
  <c r="G47" i="29" s="1"/>
  <c r="F48" i="29"/>
  <c r="F47" i="29" s="1"/>
  <c r="D35" i="30" s="1"/>
  <c r="J47" i="29"/>
  <c r="H35" i="30" s="1"/>
  <c r="I47" i="29"/>
  <c r="G35" i="30" s="1"/>
  <c r="H47" i="29"/>
  <c r="F35" i="30" s="1"/>
  <c r="K46" i="29"/>
  <c r="K45" i="29"/>
  <c r="K44" i="29" s="1"/>
  <c r="I32" i="30" s="1"/>
  <c r="J45" i="29"/>
  <c r="J44" i="29" s="1"/>
  <c r="H32" i="30" s="1"/>
  <c r="I45" i="29"/>
  <c r="I44" i="29" s="1"/>
  <c r="G32" i="30" s="1"/>
  <c r="H45" i="29"/>
  <c r="G45" i="29"/>
  <c r="F45" i="29"/>
  <c r="H44" i="29"/>
  <c r="F32" i="30" s="1"/>
  <c r="G44" i="29"/>
  <c r="E32" i="30" s="1"/>
  <c r="F44" i="29"/>
  <c r="D32" i="30" s="1"/>
  <c r="K43" i="29"/>
  <c r="K42" i="29"/>
  <c r="L42" i="29" s="1"/>
  <c r="M42" i="29" s="1"/>
  <c r="J41" i="29"/>
  <c r="I41" i="29"/>
  <c r="H41" i="29"/>
  <c r="G41" i="29"/>
  <c r="G40" i="29" s="1"/>
  <c r="E29" i="30" s="1"/>
  <c r="F41" i="29"/>
  <c r="F40" i="29" s="1"/>
  <c r="D29" i="30" s="1"/>
  <c r="J40" i="29"/>
  <c r="H29" i="30" s="1"/>
  <c r="I40" i="29"/>
  <c r="G29" i="30" s="1"/>
  <c r="H40" i="29"/>
  <c r="F29" i="30" s="1"/>
  <c r="K39" i="29"/>
  <c r="L39" i="29" s="1"/>
  <c r="J38" i="29"/>
  <c r="J37" i="29" s="1"/>
  <c r="H26" i="30" s="1"/>
  <c r="I38" i="29"/>
  <c r="I37" i="29" s="1"/>
  <c r="G26" i="30" s="1"/>
  <c r="H38" i="29"/>
  <c r="G38" i="29"/>
  <c r="F38" i="29"/>
  <c r="H37" i="29"/>
  <c r="F26" i="30" s="1"/>
  <c r="G37" i="29"/>
  <c r="E26" i="30" s="1"/>
  <c r="F37" i="29"/>
  <c r="D26" i="30" s="1"/>
  <c r="K36" i="29"/>
  <c r="K35" i="29"/>
  <c r="L35" i="29" s="1"/>
  <c r="M35" i="29" s="1"/>
  <c r="N35" i="29" s="1"/>
  <c r="K34" i="29"/>
  <c r="J33" i="29"/>
  <c r="J32" i="29" s="1"/>
  <c r="I33" i="29"/>
  <c r="I32" i="29" s="1"/>
  <c r="G23" i="30" s="1"/>
  <c r="H33" i="29"/>
  <c r="G33" i="29"/>
  <c r="F33" i="29"/>
  <c r="H32" i="29"/>
  <c r="F23" i="30" s="1"/>
  <c r="G32" i="29"/>
  <c r="E23" i="30" s="1"/>
  <c r="F32" i="29"/>
  <c r="D23" i="30" s="1"/>
  <c r="N31" i="29"/>
  <c r="N30" i="29"/>
  <c r="M30" i="29"/>
  <c r="L30" i="29"/>
  <c r="L29" i="29" s="1"/>
  <c r="J20" i="30" s="1"/>
  <c r="K30" i="29"/>
  <c r="K29" i="29" s="1"/>
  <c r="I20" i="30" s="1"/>
  <c r="J30" i="29"/>
  <c r="J29" i="29" s="1"/>
  <c r="H20" i="30" s="1"/>
  <c r="I30" i="29"/>
  <c r="H30" i="29"/>
  <c r="G30" i="29"/>
  <c r="F30" i="29"/>
  <c r="F29" i="29" s="1"/>
  <c r="D20" i="30" s="1"/>
  <c r="N29" i="29"/>
  <c r="L20" i="30" s="1"/>
  <c r="M29" i="29"/>
  <c r="K20" i="30" s="1"/>
  <c r="I29" i="29"/>
  <c r="H29" i="29"/>
  <c r="F20" i="30" s="1"/>
  <c r="G29" i="29"/>
  <c r="E20" i="30" s="1"/>
  <c r="N28" i="29"/>
  <c r="N27" i="29"/>
  <c r="M27" i="29"/>
  <c r="M26" i="29" s="1"/>
  <c r="K18" i="30" s="1"/>
  <c r="L27" i="29"/>
  <c r="L26" i="29" s="1"/>
  <c r="J18" i="30" s="1"/>
  <c r="K27" i="29"/>
  <c r="K26" i="29" s="1"/>
  <c r="I18" i="30" s="1"/>
  <c r="J27" i="29"/>
  <c r="I27" i="29"/>
  <c r="H27" i="29"/>
  <c r="G27" i="29"/>
  <c r="G26" i="29" s="1"/>
  <c r="E18" i="30" s="1"/>
  <c r="F27" i="29"/>
  <c r="F26" i="29" s="1"/>
  <c r="D18" i="30" s="1"/>
  <c r="N26" i="29"/>
  <c r="L18" i="30" s="1"/>
  <c r="J26" i="29"/>
  <c r="H18" i="30" s="1"/>
  <c r="I26" i="29"/>
  <c r="G18" i="30" s="1"/>
  <c r="H26" i="29"/>
  <c r="F18" i="30" s="1"/>
  <c r="N25" i="29"/>
  <c r="N24" i="29"/>
  <c r="N23" i="29" s="1"/>
  <c r="L16" i="30" s="1"/>
  <c r="M24" i="29"/>
  <c r="M23" i="29" s="1"/>
  <c r="K16" i="30" s="1"/>
  <c r="L24" i="29"/>
  <c r="L23" i="29" s="1"/>
  <c r="J16" i="30" s="1"/>
  <c r="K24" i="29"/>
  <c r="J24" i="29"/>
  <c r="I24" i="29"/>
  <c r="H24" i="29"/>
  <c r="H23" i="29" s="1"/>
  <c r="F16" i="30" s="1"/>
  <c r="G24" i="29"/>
  <c r="G23" i="29" s="1"/>
  <c r="E16" i="30" s="1"/>
  <c r="F24" i="29"/>
  <c r="F23" i="29" s="1"/>
  <c r="D16" i="30" s="1"/>
  <c r="K23" i="29"/>
  <c r="I16" i="30" s="1"/>
  <c r="J23" i="29"/>
  <c r="H16" i="30" s="1"/>
  <c r="I23" i="29"/>
  <c r="G16" i="30" s="1"/>
  <c r="I22" i="29"/>
  <c r="J22" i="29" s="1"/>
  <c r="I21" i="29"/>
  <c r="J21" i="29" s="1"/>
  <c r="I20" i="29"/>
  <c r="J20" i="29" s="1"/>
  <c r="N19" i="29"/>
  <c r="I18" i="29"/>
  <c r="I17" i="29" s="1"/>
  <c r="G13" i="30" s="1"/>
  <c r="H18" i="29"/>
  <c r="H17" i="29" s="1"/>
  <c r="F13" i="30" s="1"/>
  <c r="G18" i="29"/>
  <c r="G17" i="29" s="1"/>
  <c r="E13" i="30" s="1"/>
  <c r="F18" i="29"/>
  <c r="F17" i="29"/>
  <c r="D13" i="30" s="1"/>
  <c r="N16" i="29"/>
  <c r="K15" i="29"/>
  <c r="L15" i="29" s="1"/>
  <c r="M15" i="29" s="1"/>
  <c r="N14" i="29"/>
  <c r="K13" i="29"/>
  <c r="L13" i="29" s="1"/>
  <c r="K12" i="29"/>
  <c r="J12" i="29"/>
  <c r="I12" i="29"/>
  <c r="H12" i="29"/>
  <c r="G12" i="29"/>
  <c r="G11" i="29" s="1"/>
  <c r="F12" i="29"/>
  <c r="J11" i="29"/>
  <c r="H10" i="30" s="1"/>
  <c r="I11" i="29"/>
  <c r="H11" i="29"/>
  <c r="M10" i="29"/>
  <c r="K9" i="30" s="1"/>
  <c r="L10" i="29"/>
  <c r="J9" i="30" s="1"/>
  <c r="K10" i="29"/>
  <c r="I9" i="30" s="1"/>
  <c r="J10" i="29"/>
  <c r="H9" i="30" s="1"/>
  <c r="I10" i="29"/>
  <c r="G9" i="30" s="1"/>
  <c r="H10" i="29"/>
  <c r="G10" i="29"/>
  <c r="E9" i="30" s="1"/>
  <c r="F10" i="29"/>
  <c r="D9" i="30" s="1"/>
  <c r="N9" i="29"/>
  <c r="M9" i="29"/>
  <c r="L9" i="29"/>
  <c r="K9" i="29"/>
  <c r="J9" i="29"/>
  <c r="I9" i="29"/>
  <c r="H9" i="29"/>
  <c r="G9" i="29"/>
  <c r="F9" i="29"/>
  <c r="K8" i="29"/>
  <c r="J8" i="29"/>
  <c r="I8" i="29"/>
  <c r="H8" i="29"/>
  <c r="G8" i="29"/>
  <c r="F8" i="29"/>
  <c r="H7" i="29"/>
  <c r="M39" i="29" l="1"/>
  <c r="M38" i="29" s="1"/>
  <c r="M37" i="29" s="1"/>
  <c r="K26" i="30" s="1"/>
  <c r="L38" i="29"/>
  <c r="L37" i="29" s="1"/>
  <c r="J26" i="30" s="1"/>
  <c r="K94" i="29"/>
  <c r="L94" i="29" s="1"/>
  <c r="M94" i="29" s="1"/>
  <c r="K194" i="29"/>
  <c r="J193" i="29"/>
  <c r="J192" i="29" s="1"/>
  <c r="H90" i="30" s="1"/>
  <c r="K208" i="29"/>
  <c r="F7" i="29"/>
  <c r="F11" i="29"/>
  <c r="L12" i="29"/>
  <c r="N15" i="29"/>
  <c r="K20" i="29"/>
  <c r="J18" i="29"/>
  <c r="K22" i="29"/>
  <c r="L22" i="29" s="1"/>
  <c r="M22" i="29" s="1"/>
  <c r="N22" i="29"/>
  <c r="K159" i="29"/>
  <c r="J158" i="29"/>
  <c r="J157" i="29" s="1"/>
  <c r="H71" i="30" s="1"/>
  <c r="K33" i="29"/>
  <c r="K32" i="29" s="1"/>
  <c r="I23" i="30" s="1"/>
  <c r="L17" i="30"/>
  <c r="J17" i="30"/>
  <c r="K17" i="30" s="1"/>
  <c r="F10" i="30"/>
  <c r="H6" i="29"/>
  <c r="F6" i="30" s="1"/>
  <c r="M13" i="29"/>
  <c r="M12" i="29" s="1"/>
  <c r="L34" i="29"/>
  <c r="G6" i="29"/>
  <c r="E6" i="30" s="1"/>
  <c r="E10" i="30"/>
  <c r="L43" i="29"/>
  <c r="M90" i="29"/>
  <c r="N90" i="29" s="1"/>
  <c r="K11" i="29"/>
  <c r="K38" i="29"/>
  <c r="K37" i="29" s="1"/>
  <c r="I26" i="30" s="1"/>
  <c r="G10" i="30"/>
  <c r="K21" i="29"/>
  <c r="L21" i="29" s="1"/>
  <c r="M21" i="29" s="1"/>
  <c r="K41" i="29"/>
  <c r="K40" i="29" s="1"/>
  <c r="I29" i="30" s="1"/>
  <c r="N210" i="29"/>
  <c r="L36" i="29"/>
  <c r="M36" i="29" s="1"/>
  <c r="N88" i="29"/>
  <c r="N101" i="29"/>
  <c r="N100" i="29" s="1"/>
  <c r="L56" i="30" s="1"/>
  <c r="F169" i="29"/>
  <c r="F168" i="29" s="1"/>
  <c r="D81" i="30" s="1"/>
  <c r="N170" i="29"/>
  <c r="N169" i="29" s="1"/>
  <c r="J209" i="29"/>
  <c r="K209" i="29" s="1"/>
  <c r="L209" i="29" s="1"/>
  <c r="M209" i="29" s="1"/>
  <c r="I225" i="29"/>
  <c r="I224" i="29" s="1"/>
  <c r="G109" i="30" s="1"/>
  <c r="I15" i="30"/>
  <c r="J15" i="30" s="1"/>
  <c r="K15" i="30" s="1"/>
  <c r="D7" i="30"/>
  <c r="L82" i="30"/>
  <c r="J12" i="30"/>
  <c r="I8" i="30"/>
  <c r="N48" i="29"/>
  <c r="N47" i="29" s="1"/>
  <c r="L35" i="30" s="1"/>
  <c r="N119" i="29"/>
  <c r="N118" i="29" s="1"/>
  <c r="N117" i="29" s="1"/>
  <c r="L61" i="30" s="1"/>
  <c r="N124" i="29"/>
  <c r="N123" i="29" s="1"/>
  <c r="L63" i="30" s="1"/>
  <c r="J168" i="29"/>
  <c r="H81" i="30" s="1"/>
  <c r="L182" i="29"/>
  <c r="N186" i="29"/>
  <c r="N185" i="29" s="1"/>
  <c r="L85" i="30" s="1"/>
  <c r="K201" i="29"/>
  <c r="J200" i="29"/>
  <c r="J199" i="29" s="1"/>
  <c r="H96" i="30" s="1"/>
  <c r="J226" i="29"/>
  <c r="L15" i="30"/>
  <c r="L37" i="30"/>
  <c r="H72" i="30"/>
  <c r="G7" i="30"/>
  <c r="K93" i="29"/>
  <c r="J92" i="29"/>
  <c r="J91" i="29" s="1"/>
  <c r="H49" i="30" s="1"/>
  <c r="L99" i="29"/>
  <c r="I222" i="29"/>
  <c r="I221" i="29" s="1"/>
  <c r="G107" i="30" s="1"/>
  <c r="J223" i="29"/>
  <c r="L91" i="30"/>
  <c r="L110" i="30"/>
  <c r="G7" i="29"/>
  <c r="N42" i="29"/>
  <c r="L46" i="29"/>
  <c r="N80" i="29"/>
  <c r="N79" i="29" s="1"/>
  <c r="L44" i="30" s="1"/>
  <c r="L89" i="29"/>
  <c r="M89" i="29" s="1"/>
  <c r="L108" i="30"/>
  <c r="G8" i="30"/>
  <c r="H73" i="30"/>
  <c r="I73" i="30" s="1"/>
  <c r="J73" i="30" s="1"/>
  <c r="K73" i="30" s="1"/>
  <c r="I100" i="30"/>
  <c r="J100" i="30" s="1"/>
  <c r="K100" i="30" s="1"/>
  <c r="N212" i="29"/>
  <c r="N211" i="29" s="1"/>
  <c r="L102" i="30" s="1"/>
  <c r="J19" i="30"/>
  <c r="K19" i="30" s="1"/>
  <c r="L83" i="30"/>
  <c r="L84" i="30"/>
  <c r="J92" i="30"/>
  <c r="K92" i="30" s="1"/>
  <c r="L101" i="30"/>
  <c r="L111" i="30"/>
  <c r="L70" i="30"/>
  <c r="H101" i="30"/>
  <c r="I101" i="30" s="1"/>
  <c r="J101" i="30" s="1"/>
  <c r="K101" i="30" s="1"/>
  <c r="L50" i="30"/>
  <c r="L51" i="30"/>
  <c r="L12" i="30" l="1"/>
  <c r="L8" i="30" s="1"/>
  <c r="I6" i="29"/>
  <c r="G6" i="30" s="1"/>
  <c r="K18" i="29"/>
  <c r="L20" i="29"/>
  <c r="J207" i="29"/>
  <c r="J206" i="29" s="1"/>
  <c r="H99" i="30" s="1"/>
  <c r="N94" i="29"/>
  <c r="L45" i="29"/>
  <c r="L44" i="29" s="1"/>
  <c r="J32" i="30" s="1"/>
  <c r="M46" i="29"/>
  <c r="M45" i="29" s="1"/>
  <c r="M44" i="29" s="1"/>
  <c r="K32" i="30" s="1"/>
  <c r="J222" i="29"/>
  <c r="J221" i="29" s="1"/>
  <c r="H107" i="30" s="1"/>
  <c r="K223" i="29"/>
  <c r="K92" i="29"/>
  <c r="K91" i="29" s="1"/>
  <c r="I49" i="30" s="1"/>
  <c r="L93" i="29"/>
  <c r="L19" i="30"/>
  <c r="K200" i="29"/>
  <c r="K199" i="29" s="1"/>
  <c r="I96" i="30" s="1"/>
  <c r="L201" i="29"/>
  <c r="N89" i="29"/>
  <c r="N86" i="29" s="1"/>
  <c r="N85" i="29" s="1"/>
  <c r="L46" i="30" s="1"/>
  <c r="N36" i="29"/>
  <c r="L208" i="29"/>
  <c r="K207" i="29"/>
  <c r="K206" i="29" s="1"/>
  <c r="I99" i="30" s="1"/>
  <c r="I10" i="30"/>
  <c r="L86" i="29"/>
  <c r="L85" i="29" s="1"/>
  <c r="J46" i="30" s="1"/>
  <c r="M86" i="29"/>
  <c r="M85" i="29" s="1"/>
  <c r="K46" i="30" s="1"/>
  <c r="L11" i="29"/>
  <c r="N13" i="29"/>
  <c r="N12" i="29" s="1"/>
  <c r="J225" i="29"/>
  <c r="J224" i="29" s="1"/>
  <c r="H109" i="30" s="1"/>
  <c r="K226" i="29"/>
  <c r="K12" i="30"/>
  <c r="K8" i="30" s="1"/>
  <c r="J8" i="30"/>
  <c r="I7" i="29"/>
  <c r="L100" i="30"/>
  <c r="I72" i="30"/>
  <c r="H7" i="30"/>
  <c r="L73" i="30"/>
  <c r="L92" i="30"/>
  <c r="M99" i="29"/>
  <c r="L97" i="29"/>
  <c r="L96" i="29" s="1"/>
  <c r="J53" i="30" s="1"/>
  <c r="M182" i="29"/>
  <c r="L168" i="29"/>
  <c r="J81" i="30" s="1"/>
  <c r="L8" i="29"/>
  <c r="N182" i="29"/>
  <c r="N8" i="29" s="1"/>
  <c r="N46" i="29"/>
  <c r="N45" i="29" s="1"/>
  <c r="N44" i="29" s="1"/>
  <c r="L32" i="30" s="1"/>
  <c r="N39" i="29"/>
  <c r="N38" i="29" s="1"/>
  <c r="N37" i="29" s="1"/>
  <c r="L26" i="30" s="1"/>
  <c r="M34" i="29"/>
  <c r="L33" i="29"/>
  <c r="L32" i="29" s="1"/>
  <c r="J23" i="30" s="1"/>
  <c r="N209" i="29"/>
  <c r="D10" i="30"/>
  <c r="F6" i="29"/>
  <c r="D6" i="30" s="1"/>
  <c r="H8" i="30"/>
  <c r="N21" i="29"/>
  <c r="M43" i="29"/>
  <c r="L41" i="29"/>
  <c r="L40" i="29" s="1"/>
  <c r="J29" i="30" s="1"/>
  <c r="M11" i="29"/>
  <c r="K158" i="29"/>
  <c r="K157" i="29" s="1"/>
  <c r="I71" i="30" s="1"/>
  <c r="L159" i="29"/>
  <c r="J7" i="29"/>
  <c r="J17" i="29"/>
  <c r="L194" i="29"/>
  <c r="K193" i="29"/>
  <c r="K192" i="29" s="1"/>
  <c r="I90" i="30" s="1"/>
  <c r="L226" i="29" l="1"/>
  <c r="K225" i="29"/>
  <c r="K224" i="29" s="1"/>
  <c r="I109" i="30" s="1"/>
  <c r="M194" i="29"/>
  <c r="M193" i="29" s="1"/>
  <c r="M192" i="29" s="1"/>
  <c r="K90" i="30" s="1"/>
  <c r="L193" i="29"/>
  <c r="L192" i="29" s="1"/>
  <c r="J90" i="30" s="1"/>
  <c r="N168" i="29"/>
  <c r="L81" i="30" s="1"/>
  <c r="L92" i="29"/>
  <c r="L91" i="29" s="1"/>
  <c r="J49" i="30" s="1"/>
  <c r="M93" i="29"/>
  <c r="K10" i="30"/>
  <c r="H13" i="30"/>
  <c r="J6" i="29"/>
  <c r="H6" i="30" s="1"/>
  <c r="N11" i="29"/>
  <c r="L18" i="29"/>
  <c r="M20" i="29"/>
  <c r="M18" i="29" s="1"/>
  <c r="J72" i="30"/>
  <c r="I7" i="30"/>
  <c r="M201" i="29"/>
  <c r="M200" i="29" s="1"/>
  <c r="M199" i="29" s="1"/>
  <c r="K96" i="30" s="1"/>
  <c r="L200" i="29"/>
  <c r="L199" i="29" s="1"/>
  <c r="J96" i="30" s="1"/>
  <c r="L158" i="29"/>
  <c r="L157" i="29" s="1"/>
  <c r="J71" i="30" s="1"/>
  <c r="M159" i="29"/>
  <c r="M158" i="29" s="1"/>
  <c r="M157" i="29" s="1"/>
  <c r="K71" i="30" s="1"/>
  <c r="M33" i="29"/>
  <c r="M32" i="29" s="1"/>
  <c r="K23" i="30" s="1"/>
  <c r="N34" i="29"/>
  <c r="N33" i="29" s="1"/>
  <c r="N32" i="29" s="1"/>
  <c r="L23" i="30" s="1"/>
  <c r="J10" i="30"/>
  <c r="K17" i="29"/>
  <c r="N99" i="29"/>
  <c r="N97" i="29" s="1"/>
  <c r="N96" i="29" s="1"/>
  <c r="L53" i="30" s="1"/>
  <c r="M97" i="29"/>
  <c r="M96" i="29" s="1"/>
  <c r="K53" i="30" s="1"/>
  <c r="N43" i="29"/>
  <c r="N41" i="29" s="1"/>
  <c r="N40" i="29" s="1"/>
  <c r="L29" i="30" s="1"/>
  <c r="M41" i="29"/>
  <c r="M40" i="29" s="1"/>
  <c r="K29" i="30" s="1"/>
  <c r="L223" i="29"/>
  <c r="K222" i="29"/>
  <c r="K221" i="29" s="1"/>
  <c r="I107" i="30" s="1"/>
  <c r="M8" i="29"/>
  <c r="M168" i="29"/>
  <c r="K81" i="30" s="1"/>
  <c r="M208" i="29"/>
  <c r="M207" i="29" s="1"/>
  <c r="M206" i="29" s="1"/>
  <c r="K99" i="30" s="1"/>
  <c r="L207" i="29"/>
  <c r="L206" i="29" s="1"/>
  <c r="J99" i="30" s="1"/>
  <c r="L17" i="29" l="1"/>
  <c r="L10" i="30"/>
  <c r="M92" i="29"/>
  <c r="M91" i="29" s="1"/>
  <c r="K49" i="30" s="1"/>
  <c r="N93" i="29"/>
  <c r="N92" i="29" s="1"/>
  <c r="N91" i="29" s="1"/>
  <c r="L49" i="30" s="1"/>
  <c r="M226" i="29"/>
  <c r="L225" i="29"/>
  <c r="L224" i="29" s="1"/>
  <c r="J109" i="30" s="1"/>
  <c r="I13" i="30"/>
  <c r="K6" i="29"/>
  <c r="I6" i="30" s="1"/>
  <c r="N194" i="29"/>
  <c r="N193" i="29" s="1"/>
  <c r="N192" i="29" s="1"/>
  <c r="L90" i="30" s="1"/>
  <c r="K72" i="30"/>
  <c r="J7" i="30"/>
  <c r="N201" i="29"/>
  <c r="N200" i="29" s="1"/>
  <c r="N199" i="29" s="1"/>
  <c r="L96" i="30" s="1"/>
  <c r="M17" i="29"/>
  <c r="N208" i="29"/>
  <c r="N207" i="29" s="1"/>
  <c r="N206" i="29" s="1"/>
  <c r="L99" i="30" s="1"/>
  <c r="L222" i="29"/>
  <c r="L221" i="29" s="1"/>
  <c r="J107" i="30" s="1"/>
  <c r="M223" i="29"/>
  <c r="M222" i="29" s="1"/>
  <c r="M221" i="29" s="1"/>
  <c r="K107" i="30" s="1"/>
  <c r="N223" i="29"/>
  <c r="N222" i="29" s="1"/>
  <c r="N221" i="29" s="1"/>
  <c r="L107" i="30" s="1"/>
  <c r="K7" i="29"/>
  <c r="N20" i="29"/>
  <c r="N18" i="29" s="1"/>
  <c r="N159" i="29"/>
  <c r="N158" i="29" s="1"/>
  <c r="N157" i="29" s="1"/>
  <c r="L71" i="30" s="1"/>
  <c r="L7" i="29" l="1"/>
  <c r="K7" i="30"/>
  <c r="L72" i="30"/>
  <c r="L7" i="30" s="1"/>
  <c r="N17" i="29"/>
  <c r="N7" i="29"/>
  <c r="K13" i="30"/>
  <c r="M225" i="29"/>
  <c r="M224" i="29" s="1"/>
  <c r="K109" i="30" s="1"/>
  <c r="N226" i="29"/>
  <c r="N225" i="29" s="1"/>
  <c r="N224" i="29" s="1"/>
  <c r="L109" i="30" s="1"/>
  <c r="J13" i="30"/>
  <c r="L6" i="29"/>
  <c r="J6" i="30" s="1"/>
  <c r="L13" i="30" l="1"/>
  <c r="N6" i="29"/>
  <c r="L6" i="30" s="1"/>
  <c r="M6" i="29"/>
  <c r="K6" i="30" s="1"/>
  <c r="M7" i="29"/>
  <c r="J7" i="22" l="1"/>
  <c r="H7" i="22"/>
  <c r="F7" i="22"/>
</calcChain>
</file>

<file path=xl/sharedStrings.xml><?xml version="1.0" encoding="utf-8"?>
<sst xmlns="http://schemas.openxmlformats.org/spreadsheetml/2006/main" count="8999" uniqueCount="3145">
  <si>
    <t>Приложение № 1
к Протоколу заседания
управляющего совета
государственной программы
"Развитие здравоохранения 
Оренбургской области"</t>
  </si>
  <si>
    <t>№ п/п</t>
  </si>
  <si>
    <t>Наименование показателя</t>
  </si>
  <si>
    <t>Единица измерения показателя</t>
  </si>
  <si>
    <t>Базовое значение показателя</t>
  </si>
  <si>
    <t xml:space="preserve">Значение показателей </t>
  </si>
  <si>
    <t>Ответственный за достижение показателя</t>
  </si>
  <si>
    <t>Связь с показателями национальных целей</t>
  </si>
  <si>
    <t>Информационная система</t>
  </si>
  <si>
    <t xml:space="preserve">Связь с иными государственными программами Оренбургской области </t>
  </si>
  <si>
    <t>Совершенствование системы охраны здоровья граждан в целях профилактики заболеваний, сохранения и укрепления физического и психического здоровья каждого человека, поддержания его долголетней активной жизни, предоставления ему медицинской помощи</t>
  </si>
  <si>
    <t>Ожидаемая продолжительность жизни при рождении</t>
  </si>
  <si>
    <t>лет</t>
  </si>
  <si>
    <t>министерство здравоохранения Оренбургской области (далее - минздрав)</t>
  </si>
  <si>
    <t>Повышение ожидаемой продолжительности жизни до 78 лет</t>
  </si>
  <si>
    <t>-</t>
  </si>
  <si>
    <t>минздрав</t>
  </si>
  <si>
    <t>Обеспечение устойчивого роста численности населения Российской Федерации</t>
  </si>
  <si>
    <t>число случаев на 100 тыс. человек</t>
  </si>
  <si>
    <t>Снижение заболеваемости ВИЧ, на 100 тыс. населения</t>
  </si>
  <si>
    <t>Снижение заболеваемости гепатитом С, на 100 тыс. населения</t>
  </si>
  <si>
    <t>процент</t>
  </si>
  <si>
    <t>Удовлетворенность населения доступностью медицинской помощи</t>
  </si>
  <si>
    <t>Удовлетворенность населения доступностью лекарственого обеспечения</t>
  </si>
  <si>
    <t>Доля лиц, госпитализированных по экстренным показаниям в течение первых суток от общего числа больных, к которым совершены вылеты</t>
  </si>
  <si>
    <t>Число лиц (пациентов), дополнительно эвакуированных с использованием санитарной авиации (ежегодно, человек) не менее</t>
  </si>
  <si>
    <t>человек</t>
  </si>
  <si>
    <t>Доля обоснованных жалоб пациентов, застрахованных в системе обязательного медицинского страхования, на оказание медицинской помощи в системе обязательного медицинского страхования, урегулированных в досудебном порядке (от общего числа обоснованных жалоб пациентов), не менее</t>
  </si>
  <si>
    <t>Государственная информационная система обязательного медицинского страхования (далее - ГИС ОМС)</t>
  </si>
  <si>
    <t>Количество посещений при выездах мобильных медицинских бригад, оснащенных мобильными медицинскими комплексами, тыс. посещений на 1 мобильную медицинскую бригаду</t>
  </si>
  <si>
    <t>Число посещений сельскими жителями ФП, ФАПов и ВА, в расчете на 1 сельского жителя</t>
  </si>
  <si>
    <t>Доля населенных пунктов с числом жителей до 2000 человек, населению которых доступна первичная медико-санитарная помощь по месту их проживания</t>
  </si>
  <si>
    <t>Геоинформационная система Министерства здравоохранения Российской Федерации</t>
  </si>
  <si>
    <t>Доля граждан из числа прошедших профилактический медицинский осмотр и (или) диспансеризацию, получивших возможность доступа к данным о прохождении профилактического медицинского осмотра и (или) диспансеризации в Личном кабинете пациента "Мое здоровье" на Едином портале государственных услуг и функций в отчетном году</t>
  </si>
  <si>
    <t>Единая государственная информационная система в сфере здравоохранения (далее - ЕГИСЗ)</t>
  </si>
  <si>
    <t>Доля граждан, ежегодно проходящих профилактический медицинский осмотр и(или) диспансеризацию, от общего числа населения</t>
  </si>
  <si>
    <t>Число выполненных посещений гражданами поликлиник и поликлинических подразделений, участвующих в создании и тиражировании "Новой модели организации оказания медицинской помощи"</t>
  </si>
  <si>
    <t>Автоматизированная система мониторинга медицинской статистики Минздрава России (далее - АС ММС)</t>
  </si>
  <si>
    <t>Доля поликлиник и поликлинических подразделений, участвующих в создании и тиражировании "Новой модели организации оказания медицинской помощи", от общего количества таких организаций</t>
  </si>
  <si>
    <t>Доля зданий медицинских организаций, оказывающих первичную медико-санитарную помощь, находящихся в аварийном состоянии, требующих сноса, реконструкции и капитального ремонта</t>
  </si>
  <si>
    <t>Доля оборудования в подразделениях, оказывающих медицинскую помощь в амбулаторных условиях, со сроком эксплуатации свыше 10 лет от общего числа данного вида оборудования</t>
  </si>
  <si>
    <t>Число посещений сельскими жителями медицинских организаций на 1 сельского жителя в год</t>
  </si>
  <si>
    <t>Оценка общественного мнения по удовлетворенности населения медицинской помощью, процент</t>
  </si>
  <si>
    <t>ГИС ОМС</t>
  </si>
  <si>
    <t>Розничные продажи алкогольной продукции на душу населения (в литрах этанола)</t>
  </si>
  <si>
    <t xml:space="preserve">Единая межведомственная информационно-статистическая система (Росалкогольрегулирование) </t>
  </si>
  <si>
    <t>Обращаемость в медицинские организации по вопросам ЗОЖ</t>
  </si>
  <si>
    <t>тысяч человек</t>
  </si>
  <si>
    <t>Темпы прироста первичной заболеваемости ожирением</t>
  </si>
  <si>
    <t>Единая межведомственная информационно-статистическая система (далее - ЕМИСС)</t>
  </si>
  <si>
    <t>Уровень госпитализации на геронтологические койки лиц старше 60 лет на 10 тыс. населения соответствующего возраста</t>
  </si>
  <si>
    <t>условная единица</t>
  </si>
  <si>
    <t>Охват граждан старше трудоспособного возраста профилактическими осмотрами, включая диспансеризацию</t>
  </si>
  <si>
    <t>Доля лиц старше трудоспособного возраста, у которых выявлены заболевания и патологические состояния, находящихся под диспансерным наблюдением</t>
  </si>
  <si>
    <t>Количество рентген-эндоваскулярных вмешательств в лечебных целях, тыс. ед.</t>
  </si>
  <si>
    <t>ЕМИСС</t>
  </si>
  <si>
    <t>Больничная летальность от инфаркта миокарда</t>
  </si>
  <si>
    <t>Больничная летальность от острого нарушения мозгового кровообращения</t>
  </si>
  <si>
    <t>Доля лиц с болезнями системы кровообращения, состоящих под диспансерным наблюдением, получивших в текущем году медицинские услуги в рамках диспансерного наблюдения от всех пациентов с болезнями системы кровообращения, состоящих под диспансерным наблюдением</t>
  </si>
  <si>
    <t>Доля лиц,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бесплатно получавших в отчетном году необходимые лекарственные препараты в амбулаторных условиях</t>
  </si>
  <si>
    <t>Летальность больных с болезнями системы кровообращения среди лиц с болезнями системы кровообращения, состоящих под диспансерным наблюдением (умершие от БСК / число лиц с БСК, состоящих под диспансерным наблюдением)</t>
  </si>
  <si>
    <t>Удельный вес больных со злокачественными новообразованиями, состоящих на учете 5 лет и более из общего числа больных со злокачественными образованиями, состоящих под диспансерным наблюдением</t>
  </si>
  <si>
    <t>Одногодичная летальность больных со злокачественными новообразованиями (умерли в течении первого года с момента установления диагноза из числа больных, впервые взятых под диспансерное наблюдение в предыдущем году)</t>
  </si>
  <si>
    <t>Доля лиц с онкологическими заболеваниями, прошедших обследование и/или лечение в текущем году из числа состоящих под диспансерным наблюдением</t>
  </si>
  <si>
    <t>Доля злокачественных новообразований, выявленных на I-II стадиях</t>
  </si>
  <si>
    <t>Количество пролеченных иностранных граждан (тыс. чел.)</t>
  </si>
  <si>
    <t>Увеличение объема экспорта медицинских услуг не менее чем в четыре раза по сравнению с 2017 годом (до 1 млрд. долларов США в год)</t>
  </si>
  <si>
    <t>Доля взятых под диспансерное наблюдение детей в возрасте 0 - 17 лет с впервые в жизни установленными диагнозами болезней эндокринной системы, расстройств питания и нарушения обмена веществ</t>
  </si>
  <si>
    <t>Доля взятых под диспансерное наблюдение детей в возрасте 0 - 17 лет с впервые в жизни установленными диагнозами болезней костно-мышечной системы и соединительной ткани</t>
  </si>
  <si>
    <t>Доля взятых под диспансерное наблюдение детей в возрасте 0 - 17 лет с впервые в жизни установленными диагнозами болезней глаза и его придаточного аппарата</t>
  </si>
  <si>
    <t>Доля взятых под диспансерное наблюдение детей в возрасте 0-17 лет с впервые в жизни установленными диагнозами болезней органов пищеварения</t>
  </si>
  <si>
    <t>Доля взятых под диспансерное наблюдение детей в возрасте 0-17 лет с впервые в жизни установленными диагнозами болезней системы кровообращения</t>
  </si>
  <si>
    <t>Доля посещений детьми медицинских организаций с профилактическими целями</t>
  </si>
  <si>
    <t>Доля преждевременных родов (22-37 недель) в перинатальных центрах (%)</t>
  </si>
  <si>
    <t>Смертность детей в возрасте 0-4 года на 1000 родившихся живыми</t>
  </si>
  <si>
    <t>промилле (0,1 процента)</t>
  </si>
  <si>
    <t>Смертность детей в возрасте 0-17 лет на 100 000 детей соответствующего возраста</t>
  </si>
  <si>
    <t>число случаев на 100 тысяч детей соответсвующего возраста</t>
  </si>
  <si>
    <t>Младенческая смертность</t>
  </si>
  <si>
    <t>Количество (доля) детских поликлиник и детских поликлинических отделений с созданной современной инфраструктурой оказания медицинской помощи детям</t>
  </si>
  <si>
    <t>Число выполненных детьми посещений детских поликлиник и поликлинических подразделений, в которых созданы комфортные условия пребывания детей и дооснащенных медицинским оборудованием, от общего числа посещений детьми детских поликлиник и поликлинических подразделений (%)</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</si>
  <si>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врачами</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</si>
  <si>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средними медицинскими работниками</t>
  </si>
  <si>
    <t>Число специалистов, участвующих в системе непрерывного образования медицинских работников, в том числе с использованием дистанционных образовательных технологий, тыс. человек нарастающим итогом</t>
  </si>
  <si>
    <t>тысяча человек</t>
  </si>
  <si>
    <t>Информационная система обеспечения непрерывного медицинского образования</t>
  </si>
  <si>
    <t>Обеспеченность населения врачами, работающими в государственных и муниципальных медицинских организациях, чел. на 10 тыс. населения</t>
  </si>
  <si>
    <t>ЕГИСЗ</t>
  </si>
  <si>
    <t>Обеспеченность населения врачами, оказывающими первичную медико-санитарную помощь, чел. на 10 тыс. населения</t>
  </si>
  <si>
    <t>Обеспеченность медицинскими работниками, оказывающими скорую медицинскую помощь, чел. на 10 тыс. населения</t>
  </si>
  <si>
    <t>Обеспеченность населения врачами, оказывающими специализированную медицинскую помощь, чел. на 10 тыс. населения</t>
  </si>
  <si>
    <t>Укомплектованность фельдшерских пунктов, фельдшерско-акушерских пунктов, врачебных амбулаторий медицинскими работниками</t>
  </si>
  <si>
    <t>Обеспеченность населения средними медицинскими работниками, работающими в государственных и муниципальных медицинских организациях, чел на 10 тыс. населения</t>
  </si>
  <si>
    <t>Доля медицинских организаций государственной и муниципальной систем здравоохранения, использующих медицинские информационные системы для организации и оказания медицинской помощи гражданам, обеспечивающих информационное взаимодействие с ЕГИСЗ</t>
  </si>
  <si>
    <t>Доля записей на прием к врачу, совершенных гражданами дистанционно</t>
  </si>
  <si>
    <t>Доля граждан, являющихся пользователями ЕПГУ, которым доступны электронные медицинские документы в Личном кабинете пациента «Мое здоровье» по факту оказания медицинской помощи за период</t>
  </si>
  <si>
    <t>Число граждан, воспользовавшихся услугами (сервисами) в Личном кабинете пациента «Мое здоровье» на Едином портале государственных услуг и функций</t>
  </si>
  <si>
    <t>Доля случаев оказания медицинской помощи, по которым предоставлены электронные медицинские документы в подсистеме ЕГИСЗ за период</t>
  </si>
  <si>
    <t>Доля медицинских организаций государственной и муниципальной систем здравоохранения, подключенных к централизованным подсистемам государственных информационных систем в сфере здравоохранения субъектов Российской Федерации</t>
  </si>
  <si>
    <t xml:space="preserve">                                                                                                      Приложение № 2 
                                                                                                      к Протоколу заседания
                                                                                                      управляющего совета
                                                                                                      государственной программы
                                                                                                      "Развитие здравоохранения 
                                                                                                      Оренбургской области"</t>
  </si>
  <si>
    <t>Задачи, планируемые в рамках структурных элементов государственной программы "Развитие здравоохранения Оренбургской области"</t>
  </si>
  <si>
    <t>Задачи структурного элемента</t>
  </si>
  <si>
    <t>Краткое описание ожидаемых эффектов от реализации задачи структурного элемента</t>
  </si>
  <si>
    <t>Связь с показателями</t>
  </si>
  <si>
    <t>Совершенствование оказания медицинской помощи, включая профилактику заболеваний и формирование здорового образа жизни</t>
  </si>
  <si>
    <t>1.</t>
  </si>
  <si>
    <t xml:space="preserve">Региональный проект «Развитие системы оказания первичной медико-санитарной помощи»     </t>
  </si>
  <si>
    <t xml:space="preserve"> Савинова Татьяна Леонидовна  вице-губернатор – заместитель председателя Правительства Оренбургской области по социальной политике – министр здравоохранения Оренбургской области</t>
  </si>
  <si>
    <t>Ответственный за реализацию: министерство здравоохранения Оренбургской области</t>
  </si>
  <si>
    <t>Срок реализации 2023-2024 гг.</t>
  </si>
  <si>
    <t>1.1</t>
  </si>
  <si>
    <t>Развитие санитарной авиации</t>
  </si>
  <si>
    <t>обеспечена доступность медицинской помощи</t>
  </si>
  <si>
    <t>доля лиц, госпитализированных по экстренным показаниям в течение первых суток от общего числа больных, к которым совершены вылеты</t>
  </si>
  <si>
    <t>число лиц (пациентов), дополнительно эвакуированных с использованием санитарной авиации (ежегодно, человек) не менее</t>
  </si>
  <si>
    <t>1.2</t>
  </si>
  <si>
    <t>Формирование системы защиты прав пациентов</t>
  </si>
  <si>
    <t>высокий уровень индивидуального и общественного здоровья</t>
  </si>
  <si>
    <t>доля обоснованных жалоб пациентов, застрахованных в системе обязательного медицинского страхования, на оказание медицинской помощи в системе обязательного медицинского страхования, урегулированных в досудебном порядке (от общего числа обоснованных жалоб пациентов), не менее</t>
  </si>
  <si>
    <t>1.3</t>
  </si>
  <si>
    <t>Гражданам, проживающим в населенных пунктах с численностью населения до 2000 человек стала доступна первичная медико-санитарная помощь посредством охвата фельдшерскими пунктами (ФП), фельдшерско-акушерскими пунктами (ФАП) и врачебными амбулаториями (ВА), а также медицинская помощь с использованием мобильных комплексов</t>
  </si>
  <si>
    <t>выстроена система оказания ПМСП населению</t>
  </si>
  <si>
    <t>количество посещений при выездах мобильных медицинских бригад, оснащенных мобильными медицинскими комплексами, тыс. посещений на 1 мобильную медицинскую бригаду</t>
  </si>
  <si>
    <t>число посещений сельскими жителями ФП, ФАПов и ВА, в расчете на 1 сельского жителя</t>
  </si>
  <si>
    <t>доля населенных пунктов с числом жителей до 2000 человек, населению которых доступна первичная медико-санитарная помощь по месту их проживания</t>
  </si>
  <si>
    <t>1.4</t>
  </si>
  <si>
    <t>Гражданам предоставлены возможности для оценки своего здоровья путем прохождения профилактического медицинского осмотра и (или) диспансеризации</t>
  </si>
  <si>
    <t>обеспечена самооценка здоровья населения</t>
  </si>
  <si>
    <t>доля граждан из числа прошедших профилактический медицинский осмотр и (или) диспансеризацию, получивших возможность доступа к данным о прохождении профилактического медицинского осмотра и (или) диспансеризации в Личном кабинете пациента "Мое здоровье" на Едином портале государственных услуг и функций в отчетном году</t>
  </si>
  <si>
    <t>доля граждан, ежегодно проходящих профилактический медицинский осмотр и(или) диспансеризацию, от общего числа населения</t>
  </si>
  <si>
    <t>1.5</t>
  </si>
  <si>
    <t>Увеличена доступность для граждан поликлиник и поликлинических подразделений, внедривших стандарты и правила «Новой модели организации оказания медицинской помощи</t>
  </si>
  <si>
    <t>обеспечен комфорт при посещении поликлиник</t>
  </si>
  <si>
    <t>число выполненных посещений гражданами поликлиник и поликлинических подразделений, участвующих в создании и тиражировании "Новой модели организации оказания медицинской помощи"</t>
  </si>
  <si>
    <t>доля поликлиник и поликлинических подразделений, участвующих в создании и тиражировании "Новой модели организации оказания медицинской помощи", от общего количества таких организаций</t>
  </si>
  <si>
    <t>2.</t>
  </si>
  <si>
    <t xml:space="preserve">Региональный проект «Модернизация первичного звена здравоохранения Российской Федерации»     </t>
  </si>
  <si>
    <t>Савинова Татьяна Леонидовна  вице-губернатор – заместитель председателя Правительства Оренбургской области по социальной политике – министр здравоохранения Оренбургской области</t>
  </si>
  <si>
    <t>2.1</t>
  </si>
  <si>
    <t>Организовано оказание медицинской помощи с приближением к месту жительства, месту обучения или работы исходя из потребностей всех групп населения с учетом трехуровневой системы оказания медицинской помощи</t>
  </si>
  <si>
    <t>повышена доступность ПМСП населению в сельских территориях</t>
  </si>
  <si>
    <t>доля зданий медицинских организаций, оказывающих первичную медико-санитарную помощь, находящихся в аварийном состоянии, требующих сноса, реконструкции и капитального ремонта</t>
  </si>
  <si>
    <t>доля оборудования в подразделениях, оказывающих медицинскую помощь в амбулаторных условиях, со сроком эксплуатации свыше 10 лет от общего числа данного вида оборудования</t>
  </si>
  <si>
    <t>число посещений сельскими жителями медицинских организаций на 1 сельского жителя в год</t>
  </si>
  <si>
    <t>оценка общественного мнения по удовлетворенности населения медицинской помощью, процент</t>
  </si>
  <si>
    <t>3.</t>
  </si>
  <si>
    <t>3.1</t>
  </si>
  <si>
    <t>Формирование системы мотивации граждан к здоровому образу жизни, включая здоровое питание и отказ от вредных привычек</t>
  </si>
  <si>
    <t xml:space="preserve">сформирована среда, способствующая ведению гражданами ЗОЖ, включая здоровое питание </t>
  </si>
  <si>
    <t>розничные продажи алкогольной продукции на душу населения (в литрах этанола)</t>
  </si>
  <si>
    <t>3.2</t>
  </si>
  <si>
    <t>Увеличена доля граждан, ведущих здоровый образ жизни</t>
  </si>
  <si>
    <t>снижение распространения среди населения  зависимостей, негативно влияющих на индивидуальное и общественное здоровье</t>
  </si>
  <si>
    <t>обращаемость в медицинские организации по вопросам ЗОЖ</t>
  </si>
  <si>
    <t>темпы прироста первичной заболеваемости ожирением</t>
  </si>
  <si>
    <t>4.</t>
  </si>
  <si>
    <t>4.1</t>
  </si>
  <si>
    <t>Повышение качества и доступности медицинской помощи для лиц старше трудоспособного возраста</t>
  </si>
  <si>
    <t>сохранение активного долголетия жителей области пожилого и старческого возраста (старше 60 лет)</t>
  </si>
  <si>
    <t>уровень госпитализации на геронтологические койки лиц старше 60 лет на 10 тыс. населения соответствующего возраста</t>
  </si>
  <si>
    <t>охват граждан старше трудоспособного возраста профилактическими осмотрами, включая диспансеризацию</t>
  </si>
  <si>
    <t>доля лиц старше трудоспособного возраста, у которых выявлены заболевания и патологические состояния, находящихся под диспансерным наблюдением</t>
  </si>
  <si>
    <t>5.</t>
  </si>
  <si>
    <t xml:space="preserve">Комплекс процессных мероприятий «Организация профилактических мероприятий»  </t>
  </si>
  <si>
    <t>Срок реализации 2023-2030 гг.</t>
  </si>
  <si>
    <t>5.1</t>
  </si>
  <si>
    <t>Своевременное выявление и профилактика заболеваний</t>
  </si>
  <si>
    <t>обеспечение возможностей для осуществления МО первичного звена здравоохранения всех видов профилактических, скрининговых осмотров и диспансеризации населения</t>
  </si>
  <si>
    <t>ожидаемая продолжительность жизни при рождении</t>
  </si>
  <si>
    <t>6.</t>
  </si>
  <si>
    <t xml:space="preserve">Комплекс процессных мероприятий «Профилактика и лечение инфекционных заболеваний»      </t>
  </si>
  <si>
    <t>6.1</t>
  </si>
  <si>
    <t>Проведение иммунизации населения</t>
  </si>
  <si>
    <t>предотвращение массовых инфекционных заболеваний, значительное уменьшение их последствий, снижение уровня заболеваемости за счет осуществления профилактических и противоэпидемических мероприятий</t>
  </si>
  <si>
    <t>7.</t>
  </si>
  <si>
    <t>7.1</t>
  </si>
  <si>
    <t>Снижение распространенности социально значимых заболеваний</t>
  </si>
  <si>
    <t xml:space="preserve">увеличение продолжительности и улучшение качества жизни лиц, инфицированных ВИЧ, вирусами гепатитов B и C, туберкулезом </t>
  </si>
  <si>
    <t>снижение заболеваемости ВИЧ, на 100 тыс. населения</t>
  </si>
  <si>
    <t>снижение заболеваемости гепатитом С, на 100 тыс. населения</t>
  </si>
  <si>
    <t>8.</t>
  </si>
  <si>
    <t>Комплекс процессных мероприятий «Профилактика наркологических заболеваний и борьба с ними»</t>
  </si>
  <si>
    <t>8.1</t>
  </si>
  <si>
    <t>Раннее выявление и своевременное лечение лиц, страдающих наркологическими заболеваниями</t>
  </si>
  <si>
    <t>повышение эффективности медицинской помощи лицам, страдающим наркологическими заболеваниями, расширение мер, направленных на снижение распространенности наркологической зависимости</t>
  </si>
  <si>
    <t>Развитие и внедрение инновационных методов диагностики, профилактики и лечения</t>
  </si>
  <si>
    <t>9.</t>
  </si>
  <si>
    <t xml:space="preserve">Региональный проект «Борьба с сердечно-сосудистыми заболеваниями»  </t>
  </si>
  <si>
    <t>Срок реализации: 2023-2024 гг.</t>
  </si>
  <si>
    <t>9.1</t>
  </si>
  <si>
    <t>Обеспечена доступность диагностики, профилактики и лечения сердечно-сосудистых заболеваний</t>
  </si>
  <si>
    <t>увеличение продолжительности жизни и улучшение качества жизни пациентов с сердечно-сосудистыми заболеваниями</t>
  </si>
  <si>
    <t>количество рентген-эндоваскулярных вмешательств в лечебных целях, тыс. ед.</t>
  </si>
  <si>
    <t>больничная летальность от инфаркта миокарда</t>
  </si>
  <si>
    <t>больничная летальность от острого нарушения мозгового кровообращения</t>
  </si>
  <si>
    <t>доля лиц с болезнями системы кровообращения, состоящих под диспансерным наблюдением, получивших в текущем году медицинские услуги в рамках диспансерного наблюдения от всех пациентов с болезнями системы кровообращения, состоящих под диспансерным наблюдением</t>
  </si>
  <si>
    <t>доля лиц,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бесплатно получавших в отчетном году необходимые лекарственные препараты в амбулаторных условиях</t>
  </si>
  <si>
    <t>летальность больных с болезнями системы кровообращения среди лиц с болезнями системы кровообращения, состоящих под диспансерным наблюдением (умершие от БСК / число лиц с БСК, состоящих под диспансерным наблюдением)</t>
  </si>
  <si>
    <t>10.</t>
  </si>
  <si>
    <t xml:space="preserve">Региональный проект «Борьба с онкологическими заболеваниями» </t>
  </si>
  <si>
    <t>10.1</t>
  </si>
  <si>
    <t>Обеспечена доступность профилактики, диагностики и лечения онкологических заболеваний</t>
  </si>
  <si>
    <t xml:space="preserve">раннее выявление онкологических заболеваний  </t>
  </si>
  <si>
    <t>удельный вес больных со злокачественными новообразованиями, состоящих на учете 5 лет и более из общего числа больных со злокачественными образованиями, состоящих под диспансерным наблюдением</t>
  </si>
  <si>
    <t>одногодичная летальность больных со злокачественными новообразованиями (умерли в течение первого года с момента установления диагноза из числа больных, впервые взятых под диспансерное наблюдение в предыдущем году)</t>
  </si>
  <si>
    <t>доля лиц с онкологическими заболеваниями, прошедших обследование и/или лечение в текущем году из числа состоящих под диспансерным наблюдением</t>
  </si>
  <si>
    <t>доля злокачественных новообразований, выявленных на I-II стадиях</t>
  </si>
  <si>
    <t>11.</t>
  </si>
  <si>
    <t>Региональный проект «Развитие экспорта медицинских услуг»</t>
  </si>
  <si>
    <t>11.1</t>
  </si>
  <si>
    <t>Увеличен объем экспорта медицинских услуг</t>
  </si>
  <si>
    <t>повышение привлекательности медицинских услуг специалистов региона</t>
  </si>
  <si>
    <t>количество пролеченных иностранных граждан (тыс. чел.)</t>
  </si>
  <si>
    <t>увеличение объема экспорта медицинских услуг не менее чем в четыре раза по сравнению с 2017 годом (до 1 млрд. долларов США в год)</t>
  </si>
  <si>
    <t>12.</t>
  </si>
  <si>
    <t>Комплекс процессных мероприятий «Организация оказания медицинской помощи неработающему населению»</t>
  </si>
  <si>
    <t>Обеспечение доступности всех видов медицинской помощи неработающему населению</t>
  </si>
  <si>
    <t>удовлетворенность населения доступностью медицинской помощи</t>
  </si>
  <si>
    <t>13.</t>
  </si>
  <si>
    <t>Комплекс процессных мероприятий «Обеспечение населения лекарственными препаратами, медицинскими изделиями, специализированными продуктами лечебного питания»</t>
  </si>
  <si>
    <t>13.1</t>
  </si>
  <si>
    <t>Обеспечение доступности лекарственными препаратами, медицинскими изделиями, специализированными продуктами лечебного питания населения</t>
  </si>
  <si>
    <t>обеспечение граждан необходимыми лекарственными средствами, изделиями медицинского назначения; достижение улучшения состояния здоровья многих пациентов; снижение степени инвалидизации; повышение качества жизни</t>
  </si>
  <si>
    <t>удовлетворенность населения доступностью лекарственого обеспечения</t>
  </si>
  <si>
    <t>14.</t>
  </si>
  <si>
    <t>Комплекс процессных мероприятий «Организация оказания медицинской помощи лицам, страдающих психическими расстройствами и расстройствами поведения»</t>
  </si>
  <si>
    <t>14.1</t>
  </si>
  <si>
    <t>Развитие комплексной системы профилактики, диагностики, лечения и реабилитации при психических расстройствах и расстройствах поведения</t>
  </si>
  <si>
    <t>своевременное выявление, постановка на учёт и лечение лиц, страдающих психическими расстройствами и расстройствами поведения</t>
  </si>
  <si>
    <t>15.</t>
  </si>
  <si>
    <t>Комплекс процессных мероприятий «Совершенствование организации оказания специализированной медицинской помощи, в том числе в условиях биологических вызовов»</t>
  </si>
  <si>
    <t>15.1</t>
  </si>
  <si>
    <t>Обеспечение населению всех видов специализированной помощи</t>
  </si>
  <si>
    <t>организована оптимальная маршрутизация населения по соответствующим профилям специализированной медицинской помощи, в том числе в условиях биологических вызовов</t>
  </si>
  <si>
    <t>удовлетворенность населения качеством оказываемой медицинской помощью</t>
  </si>
  <si>
    <t>16.</t>
  </si>
  <si>
    <t>Комплекс процессных мероприятий «Организация высокотехнологичной медицинской помощи, в том числе по профилю трансфузиологии»</t>
  </si>
  <si>
    <t>16.1</t>
  </si>
  <si>
    <t>Обеспечение доступности ВМП</t>
  </si>
  <si>
    <t>повышение качества жизни пациентов, нуждающихся в оказании ВМП</t>
  </si>
  <si>
    <t>Развитие безвозмездного донорства</t>
  </si>
  <si>
    <t>развитие отделений переливания крови, их переоснащение современным оборудованием, создание условий для карантинизации компонентов крови; оптимизация маршрута снабжения компонентами крови МО области; организация круглосуточного обеспечения учреждений здравоохранения компонентами крови по экстренным показаниям (Банк крови); обеспечение мониторинга препаратов крови и ее компонентов</t>
  </si>
  <si>
    <t>Система охраны материнства и детства</t>
  </si>
  <si>
    <t>17.</t>
  </si>
  <si>
    <t>Региональный проект «Развитие детского здравоохранения, включая создание современной инфраструктуры оказания медицинской помощи детям»</t>
  </si>
  <si>
    <t>17.1</t>
  </si>
  <si>
    <t>Обеспечено развитие профилактического направления в педиатрии и раннее взятие на диспансерный учет детей с впервые выявленными хроническими заболеваниями</t>
  </si>
  <si>
    <t>своевременное проведение медицинских осмотров и организация курации по группам диспансерного наблюдения детей в соответствии со стандартами оказания медицинской помощи</t>
  </si>
  <si>
    <t>доля взятых под диспансерное наблюдение детей в возрасте 0 - 17 лет с впервые в жизни установленными диагнозами болезней эндокринной системы, расстройств питания и нарушения обмена веществ</t>
  </si>
  <si>
    <t>доля взятых под диспансерное наблюдение детей в возрасте 0 - 17 лет с впервые в жизни установленными диагнозами болезней костно-мышечной системы и соединительной ткани</t>
  </si>
  <si>
    <t>доля взятых под диспансерное наблюдение детей в возрасте 0 - 17 лет с впервые в жизни установленными диагнозами болезней глаза и его придаточного аппарата</t>
  </si>
  <si>
    <t>доля взятых под диспансерное наблюдение детей в возрасте 0-17 лет с впервые в жизни установленными диагнозами болезней органов пищеварения</t>
  </si>
  <si>
    <t>доля взятых под диспансерное наблюдение детей в возрасте 0-17 лет с впервые в жизни установленными диагнозами болезней системы кровообращения</t>
  </si>
  <si>
    <t>доля посещений детьми медицинских организаций с профилактическими целями</t>
  </si>
  <si>
    <t>Повышено качество и доступность медицинской помощи детям и снижена детская смертность</t>
  </si>
  <si>
    <t>грамотная маршрутизация беременных и детей в мониторинговом режиме</t>
  </si>
  <si>
    <t>доля преждевременных родов (22-37 недель) в перинатальных центрах (%)</t>
  </si>
  <si>
    <t>смертность детей в возрасте 0-4 года на 1000 родившихся живыми</t>
  </si>
  <si>
    <t>смертность детей в возрасте 0-17 лет на 100 000 детей соответствующего возраста</t>
  </si>
  <si>
    <t>младенческая смертность</t>
  </si>
  <si>
    <t>Обеспечена доступность для детей детских поликлиник и детских поликлинических отделений с созданной современной инфраструктурой оказания медицинской помощи</t>
  </si>
  <si>
    <t>своевременное и качественное оказание ПМСП детям</t>
  </si>
  <si>
    <t>количество (доля) детских поликлиник и детских поликлинических отделений с созданной современной инфраструктурой оказания медицинской помощи детям</t>
  </si>
  <si>
    <t>число выполненных детьми посещений детских поликлиник и поликлинических подразделений, в которых созданы комфортные условия пребывания детей и дооснащенных медицинским оборудованием, от общего числа посещений детьми детских поликлиник и поликлинических подразделений (%)</t>
  </si>
  <si>
    <t>18.</t>
  </si>
  <si>
    <t xml:space="preserve">Комплекс процессных мероприятий «Организация медицинской помощи женщинам в период беременности, родов и послеродовой период»  </t>
  </si>
  <si>
    <t>18.1</t>
  </si>
  <si>
    <t>Создание трехуровневой системы акушерских стационаров, сети перинатальных центров, оснащенных современным высокотехнологичным оборудованием, дистанционно-консультативных центров с выездными акушерскими и неонатологическими бригадами; мониторинг беременных высокого риска</t>
  </si>
  <si>
    <t>своевременное и качественное оказание акушерско-гинекологической помощи</t>
  </si>
  <si>
    <t>доля преждевременных родов (22-37 недель) в перинатальных центрах</t>
  </si>
  <si>
    <t>Профилактика абортов</t>
  </si>
  <si>
    <t>19.</t>
  </si>
  <si>
    <t>Комплекс процессных мероприятий «Организация медицинской помощи детям»</t>
  </si>
  <si>
    <t>19.1</t>
  </si>
  <si>
    <t>Раннее выявление и коррекция нарушений развития ребенка</t>
  </si>
  <si>
    <t>создание системы пренатальной диагностики и неонатального скрининга, способствующей раннему выявлению тяжелых генетических аномалий, пороков развития, а также позволяющей производить коррекцию патологических состояний на ранних стадиях</t>
  </si>
  <si>
    <t>20.</t>
  </si>
  <si>
    <t xml:space="preserve">Комплекс процессных мероприятий «Обеспечение полноценным питанием беременных женщин, кормящих матерей, а также детей в возрасте до трех лет»  </t>
  </si>
  <si>
    <t>20.1</t>
  </si>
  <si>
    <t>Укрепление здоровья матери и ребенка</t>
  </si>
  <si>
    <t xml:space="preserve">своевременно выявлены нуждающиеся в полноценном питании </t>
  </si>
  <si>
    <t>Медицинская реабилитация и санаторно-курортное лечение, в том числе для детей</t>
  </si>
  <si>
    <t>21.</t>
  </si>
  <si>
    <t>Комплекс процессных мероприятий «Развитие медицинской реабилитации»</t>
  </si>
  <si>
    <t>21.1</t>
  </si>
  <si>
    <t>Организация медицинской реабилитации</t>
  </si>
  <si>
    <t>развитие реабилитационной инфраструктуры, обеспечение объема медицинской реабилитации за счет организационного, межведомственного, образовательного и информационного взаимодействия</t>
  </si>
  <si>
    <t>22.</t>
  </si>
  <si>
    <t>Комплекс процессных мероприятий «Организация санаторно-курортного лечения»</t>
  </si>
  <si>
    <t>22.1</t>
  </si>
  <si>
    <t>Организация отдельных услуг санаторно-курортного лечения</t>
  </si>
  <si>
    <t>оказана санаторно-оздоровительная помощь населению по отдельным профилям</t>
  </si>
  <si>
    <t>Кадровые ресурсы в здравоохранении</t>
  </si>
  <si>
    <t>23.</t>
  </si>
  <si>
    <t>Региональный проект «Обеспечение медицинских организаций системы здравоохранения квалифицированными кадрами»</t>
  </si>
  <si>
    <t>Ликвидация кадрового дефицита в медицинских организациях, оказывающих первичную медико-санитарную помощь</t>
  </si>
  <si>
    <t>привлечение кадров</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</si>
  <si>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врачами</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</si>
  <si>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средними медицинскими работниками</t>
  </si>
  <si>
    <t>число специалистов, участвующих в системе непрерывного образования медицинских работников, в том числе с использованием дистанционных образовательных технологий, тыс. человек нарастающим итогом</t>
  </si>
  <si>
    <t>23.2</t>
  </si>
  <si>
    <t>Обеспеченность населения необходимым числом медицинских работников</t>
  </si>
  <si>
    <t>повышение доступности медицинской помощи</t>
  </si>
  <si>
    <t>обеспеченность населения врачами, работающими в государственных и муниципальных медицинских организациях, чел. на 10 тыс. населения</t>
  </si>
  <si>
    <t>обеспеченность населения врачами, оказывающими первичную медико-санитарную помощь, чел. на 10 тыс. населения</t>
  </si>
  <si>
    <t>обеспеченность медицинскими работниками, оказывающими скорую медицинскую помощь, чел. на 10 тыс. населения</t>
  </si>
  <si>
    <t>обеспеченность населения врачами, оказывающими специализированную медицинскую помощь, чел. на 10 тыс. населения</t>
  </si>
  <si>
    <t>укомплектованность фельдшерских пунктов, фельдшерско-акушерских пунктов, врачебных амбулаторий медицинскими работниками</t>
  </si>
  <si>
    <t>обеспеченность населения средними медицинскими работниками, работающими в государственных и муниципальных медицинских организациях, чел на 10 тыс. населения</t>
  </si>
  <si>
    <t>24.</t>
  </si>
  <si>
    <t>Комплекс процессных мероприятий «Государственная поддержка отдельных категорий медицинских работников»</t>
  </si>
  <si>
    <t>Расширение государственной поддержки</t>
  </si>
  <si>
    <t>созданы условия для работы специалистов</t>
  </si>
  <si>
    <t>Развитие информационных технологий</t>
  </si>
  <si>
    <t>25.</t>
  </si>
  <si>
    <t>Региональный проект «Создание единого цифрового контура в здравоохранении на основе единой государственной информационной системы здравоохранения (ЕГИСЗ)»</t>
  </si>
  <si>
    <t>25.1</t>
  </si>
  <si>
    <t>В результате цифровизации здравоохранения гражданам обеспечена доступность цифровых сервисов посредством внедрения электронного документооборота, в том числе телемедицинских технологий, электронной записи к врачу, электронных рецептов</t>
  </si>
  <si>
    <t>медицинские организации оснащены современным компьютерным оборудованием для реализации электронных услуг</t>
  </si>
  <si>
    <t>доля медицинских организаций государственной и муниципальной систем здравоохранения, использующих медицинские информационные системы для организации и оказания медицинской помощи гражданам, обеспечивающих информационное взаимодействие с ЕГИСЗ</t>
  </si>
  <si>
    <t>доля записей на прием к врачу, совершенных гражданами дистанционно</t>
  </si>
  <si>
    <t>доля граждан, являющихся пользователями ЕПГУ, которым доступны электронные медицинские документы в Личном кабинете пациента «Мое здоровье» по факту оказания медицинской помощи за период</t>
  </si>
  <si>
    <t>число граждан, воспользовавшихся услугами (сервисами) в Личном кабинете пациента «Мое здоровье» на Едином портале государственных услуг и функций</t>
  </si>
  <si>
    <t>Повышение эффективности функционирования системы здравоохранения путем создания механизмов взаимодействия медицинских организаций на основе ЕГИСЗ, внедрения цифровых технологий и платформенных решений, формирующих единый цифровой контур здравоохранения для решения следующих задач: - управления отраслью, - осуществления медицинской деятельности в соответствии со стандартами и клиническими рекомендациями, - обеспечения экономической эффективности сферы здравоохранения, - управления персоналом и кадрового обеспечения, - обеспечения эффективного управления цифровой инфраструктурой, - контрольно-надзорной деятельности</t>
  </si>
  <si>
    <t>внедрены цифровые технологии</t>
  </si>
  <si>
    <t>доля случаев оказания медицинской помощи, по которым предоставлены электронные медицинские документы в подсистеме ЕГИСЗ за период</t>
  </si>
  <si>
    <t>доля медицинских организаций государственной и муниципальной систем здравоохранения, подключенных к централизованным подсистемам государственных информационных систем в сфере здравоохранения субъектов Российской Федерации</t>
  </si>
  <si>
    <t>26.</t>
  </si>
  <si>
    <t>Комплекс процессных мероприятий  «Информатизация здравоохранения Оренбургской области»</t>
  </si>
  <si>
    <t>26.1</t>
  </si>
  <si>
    <t>Обеспечение доступности медицинских сервисов для населения</t>
  </si>
  <si>
    <t>внедрение современных информационных систем в здравоохранение области</t>
  </si>
  <si>
    <t>27.</t>
  </si>
  <si>
    <t>Комплекс процессных мероприятий  «Управление развитием отрасли»</t>
  </si>
  <si>
    <t>27.1</t>
  </si>
  <si>
    <t>Исполнение государственной политики в области здравоохранения</t>
  </si>
  <si>
    <t>соответствие государственной программы стратегическим установкам Российской Федерации и Оренбургской области</t>
  </si>
  <si>
    <t>28.</t>
  </si>
  <si>
    <t>Комплекс процессных мероприятий  «Развитие государственно-частного партнерства в целях повышения доступности и качества оказания медицинской помощи»</t>
  </si>
  <si>
    <t>28.1</t>
  </si>
  <si>
    <t>Развитие и использование новых управленческих технологий</t>
  </si>
  <si>
    <t>обеспечение доступности ПМСП в развивающихся территориях</t>
  </si>
  <si>
    <t>29.</t>
  </si>
  <si>
    <t>Комплекс процессных мероприятий  «Поддержка социально ориентированных некоммерческих организаций»</t>
  </si>
  <si>
    <t>29.1</t>
  </si>
  <si>
    <t>Расширение социального партнерства</t>
  </si>
  <si>
    <t>повышение потенциала СОНКО в предоставлении услуг населению в сфере здравоохранения, развитие конкуренции в сфере предоставления услуг по охране здоровья граждан</t>
  </si>
  <si>
    <t>30.</t>
  </si>
  <si>
    <t>Комплекс процессных мероприятий  «Внедрение результатов научных исследований»</t>
  </si>
  <si>
    <t>30.1</t>
  </si>
  <si>
    <t>Расширение межведомственного взаимодействия с научно-исследовательскими и образовательными учреждениями</t>
  </si>
  <si>
    <t>повышение уровня организации оказания медицинской помощи</t>
  </si>
  <si>
    <t>Приложение № 3
к Протоколу заседания
управляющего совета
государственной программы
"Развитие здравоохранения 
Оренбургской области"</t>
  </si>
  <si>
    <t xml:space="preserve">Перечень мероприятий (результатов), направленных на реализацию задач структурных элементов государственной программы  "Развитие здравоохранения Оренбургской области"
</t>
  </si>
  <si>
    <t>Наименование мероприятия (результата)</t>
  </si>
  <si>
    <t>Характеристика</t>
  </si>
  <si>
    <t>Единица измерения</t>
  </si>
  <si>
    <t>Базовое значение</t>
  </si>
  <si>
    <t>Значения мероприятия (результата) по годам</t>
  </si>
  <si>
    <t>Связь с иными государственными программами Оренбургской области</t>
  </si>
  <si>
    <t>2023 год</t>
  </si>
  <si>
    <t>2024 год</t>
  </si>
  <si>
    <t>2025 год</t>
  </si>
  <si>
    <t>2026 год</t>
  </si>
  <si>
    <t>2027 год</t>
  </si>
  <si>
    <t>2028 год</t>
  </si>
  <si>
    <t>2029 год</t>
  </si>
  <si>
    <t>2030 год</t>
  </si>
  <si>
    <t>Региональный проект «Развитие системы оказания первичной медико-санитарной помощи»</t>
  </si>
  <si>
    <t>Задача: развитие санитарной авиации</t>
  </si>
  <si>
    <t xml:space="preserve">1. </t>
  </si>
  <si>
    <t>условных единиц</t>
  </si>
  <si>
    <t xml:space="preserve">2. </t>
  </si>
  <si>
    <t>Задача: формирование системы защиты прав пациентов</t>
  </si>
  <si>
    <t>страховые медицинские организации проинформируют застрахованных лиц старше 18 лет о праве на прохождение профилактического медицинского осмотра. Будет обеспечен охват граждан профилактическими медицинскими осмотрами.</t>
  </si>
  <si>
    <t>в Оренбургской области функционирует региональный центр организации первичной медико-санитарной помощи, функциями которого является методическая поддержка и координация работы медицинских организаций, участие в разработке мер по устранению типовых проблем в медицинских организациях, внедрении принципов бережливого производства, создании и тиражировании "Новой модели организации оказания медицинской помощи", осуществление сбора информации от медицинских организаций, участвующих в проекте, для представления в Центра организации ПМСП, обеспечение тиражирования лучших практик в границах Оренбургской области</t>
  </si>
  <si>
    <t>в Оренбургской области будет утвержден перечень медицинских организаций, участвующих в создании и тиражировании «Новой модели медицинской организации, оказывающей первичную медико-санитарную помощь» на основании описания, разработанного Центром организации ПМСП.
При методической поддержке Центра организации ПСМП в медицинских организациях будут проведены мероприятия по внедрению «Новая модель медицинской организации, оказывающей первичную медико-санитарную помощь».
Сведения о реализованных проектах будут представлены министерством здравоохранения Оренбургской области в Минздрав России.</t>
  </si>
  <si>
    <t>утверждение перечня медицинских организаций и графика старта работ по созданию и тиражированию «Новой модели медицинской организации, оказывающей  первичную медико-санитарную помощь» в медицинских организациях государственной системы здравоохранения Оренбургской области.
Завершение работы по созданию и тиражированию «Новой модели медицинской организации, оказывающей  первичную медико-санитарную помощь» в медицинских организациях государственной системы здравоохранения Оренбургской области</t>
  </si>
  <si>
    <t>медицинские организации, оказывающие первичную медико-санитарную помощь, а также медицинские организации, расположенные в сельской местности, поселках городского типа и малых городах с численностью населения до 50 тыс. человек  дооснащены/переоснащены автомобильным транспортом для доставки пациентов в медицинские организации, медицинских работников до места жительства пациентов, а также для перевозки биологических материалов для исследований, доставки лекарственных препаратов до жителей отдаленных районов с целью повышения доступности медицинской помощи</t>
  </si>
  <si>
    <t>приобретение и монтаж быстровозводимых модульных конструкций медицинских организаций расширили возможности оказания медицинской помощи. В результате приобретения объектов недвижимого имущества население может получать первичную медико-санитарную  помощь  с приближением к месту жительства, месту обучения или работы, исходя из потребностей всех групп населения</t>
  </si>
  <si>
    <t>проведение капитального ремонта объектов медицинских организаций, на базе которых оказывается первичная медико-санитарная помощь, уменьшит количество неэффективно используемых площадей, создаст комфортные условия пребывания в медицинских организациях</t>
  </si>
  <si>
    <t>материально-техническая база медицинских организаций, оказывающих первичную медико-санитарную помощь взрослым и детям, их обособленных структурных подразделений, а также медицинских организаций, расположенных в сельской местности, поселках городского типа и малых городах с численностью населения до 50 тыс. человек   приведена в соответствие с порядками оказания медицинской помощи. Снижено количество оборудования для оказания медицинской помощи со сроком эксплуатации более 10 лет в медицинских организациях, оказывающих первичную медико-санитарную помощь, а также в  медицинских организациях, расположенных в сельской местности, поселках городского типа и малых городах с численностью населения до 50 тыс. человек</t>
  </si>
  <si>
    <t>материально-техническая база медицинских организаций, оказывающих первичную медико-санитарную помощь взрослым и детям, их обособленных структурных подразделений, а также медицинских организаций, расположенных в сельской местности, поселках городского типа и малых городах с численностью населения до 50 тыс. человек   приведена в соответствие с порядками оказания медицинской помощи. Снижено количество оборудования для оказания медицинской помощи со сроком эксплуатации более 10 лет в медицинских организациях, оказывающих первичную медико-санитарную помощь, а также в  медицинских организациях, расположенных в сельской местности, поселках городского типа и малых городах с численностью населения до 50 тыс.человек.</t>
  </si>
  <si>
    <t>в Оренбургской области функционирует областной центр общественного здоровья и медицинской профилактики</t>
  </si>
  <si>
    <t>Задача: повышение качества и доступности медицинской помощи для лиц старше трудоспособного возраста</t>
  </si>
  <si>
    <t>функционирует гериатрический центр на базе ГБУЗ «Оренбургский областной клинический психоневрологический госпиталь ветеранов войн» (далее - ГБУЗ "ООКПГВВ" на 57 гериатрических коек и 39 гериатрических коек в медицинских организациях, в которых помощь получили не менее 2200 граждан старше трудоспособного возраста.
Апробирован комплекс мер, направленных на профилактику и раннее выявление когнитивных нарушений у лиц пожилого и старческого возраста, профилактику падений и переломов</t>
  </si>
  <si>
    <t>проведена вакцинация против пневмококковой инфекции не менее 95 процентов граждан старше трудоспособного возраста из групп риска, проживающих в организациях социального обслуживания.</t>
  </si>
  <si>
    <t xml:space="preserve">в 2020 году обособленным подразделением «гериатрический центр» разработан и направлен в Минздрав России комплекс мер, направленный на профилактику падений и переломов. После одобрения Минздравом России комплекс мер подписан и размещён на сайте Минздрава России, направлен в субъекты Российской Федерации. 
Начиная с 2021 года Федеральным центром координации деятельности субъектов Российской Федерации по развитию организации оказания медицинской помощи по профилю «гериатрия» производится отбор субъектов Российской Федерации, участвующих во внедрении комплекса мер. Орган исполнительной власти в сфере здравоохранения субъекта Российской Федерации, прошедшего отбор, утверждает нормативный правовой акт, регламентирующий внедрение комплекса мер в медицинские организации на территории субъекта Российской Федерации. </t>
  </si>
  <si>
    <t>функционирует гериатрический центр на базе ГБУЗ «ООКПГВВ» на 57 гериатрических коек и 39 гериатрических коек в медицинских организациях, в которых помощь получили не менее 2200 граждан старше трудоспособного возраста.
Апробирован комплекс мер, направленных на профилактику и раннее выявление когнитивных нарушений у лиц пожилого и старческого возраста, профилактику падений и переломов</t>
  </si>
  <si>
    <t xml:space="preserve">профилактика факторов риска основных хронических неинфекционных заболеваний у населения области, формирование приверженности к здоровому образу жизни.
</t>
  </si>
  <si>
    <t>Задача: проведение иммунизации населения</t>
  </si>
  <si>
    <t>охват населения вакцино-профилактикой</t>
  </si>
  <si>
    <t>Задача: снижение распространенности социально значимых заболеваний</t>
  </si>
  <si>
    <t>организация медицинского освидетельствования на ВИЧ-инфекцию населению Оренбургской области</t>
  </si>
  <si>
    <t>проведение и совершенствование комплекса лечебных и медико-социальных мер</t>
  </si>
  <si>
    <t>Задача: раннее выявление и своевременное лечение лиц, страдающих наркологическими заболеваниями</t>
  </si>
  <si>
    <t>оказание медицинской помощи в стационарных и амбулаторных условиях лиц, страдающих наркологическими заболеваниями</t>
  </si>
  <si>
    <t>в Оренбургской области в 2019 году была утверждена региональная программа "Борьба с сердечно-сосудистыми заболеваниями", а 2021 году была актуализирована в соответствии с новыми требованиями. Ежегодно в соответствии с рекомендациями координационного центра будет проводится актуализация региональной программы, предусматривающая реализацию комплекса мер, направленных в том числе на совершенствование первичной профилактики сердечно-сосудистых заболеваний, своевременное выявление факторов риска, включая артериальную гипертонию, и снижение риска ее развития, вторичную профилактику осложнений сердечно-сосудистых заболеваний, повышение эффективности оказания медицинской помощи больным с сердечно-сосудистыми заболеваниями, в том числе совершенствование организации службы скорой медицинской помощи, предусматривающее создание единой центральной диспетчерской в каждом из регионов, информирование населения о симптомах острого нарушения мозгового кровообращения и острого коронарного синдрома, правилах действий больных и их окружающих при развитии неотложных состояний, совершенствование схем маршрутизации, внедрение и увеличение объемов применения высокоэффективных методов лечения, совершенствование медицинской реабилитации, кадровое обеспечение первичных сосудистых отделений и региональных сосудистых центров и повышение профессиональной квалификации, участвующих в оказании медицинской помощи больным с сердечно-сосудистыми заболеваниями. Координационным центром будет осуществляться мониторинг реализации мероприятий региональных программ, по результатам которого ежегодно будет составляться отчет, содержащий рекомендации о дальнейшей корректировке и реализации мероприятий. По итогам 2024 года координационным центром будет сформирован итоговый отчет о результатах реализации региональных программ «Борьба с сердечно-сосудистыми заболеваниями» и их эффективности.</t>
  </si>
  <si>
    <t>в рамках национального проекта «Здравоохранение» будут реализованы мероприятия регионального проекта «Борьба с сердечно-сосудистыми заболеваниями», направленные на обеспечение в амбулаторных условиях лекарственными препаратами граждан, которым были выполнены аортокоронарное шунтирование, ангиопластика коронарных артерий со стентированием и катетерная аблация, перенесших острое нарушение мозгового кровообращения, инфаркт миокарда</t>
  </si>
  <si>
    <t>31.</t>
  </si>
  <si>
    <t>к концу реализации результата (в конце 2024 года) будут переоснащены/дооснащены не менее 16 регионалльных сосудистых центров/первичных сосудистых отделений современным медицинским оборудованием, необходимым  для оказания специализированной медицинской помощи и реабилитации больным с инфарктом миокарда  и острым нарушением мозгового кровообращения. Материально-техническая база медицинских организаций приведена в соответствии с современными требованиями  оказания медицинской помощи больным с сердечно-сосудистыми заболеваниями, что позволяет повысить доступность и качество оказания медицинской, в том числе высокотехнологичной, помощи в кратчайшие от момента возникновения симптомов сроки и организовать раннюю реабилитацию пациента. В целях создания условий для развития медицинской помощи и обеспечения доступности для граждан в части предусматривающей оснащение медицинских организаций медицинскими изделиями, при возникновении потребности, возможно неоднократное включение региональных сосудистых центров и первичных сосудистых отделений в программу оснащения медицинским оборудованием в течение срока реализации регионального проекта "Борьба с сердечно-сосудистыми заболеваниями"</t>
  </si>
  <si>
    <t>32.</t>
  </si>
  <si>
    <t xml:space="preserve">в регионе реализуются традиционные программы льготного лекарственного обеспечения отдельных категорий граждан и региональных льготников, а также пациентов высокого сердечно-сосудистого риска.
В Оренбургской области в рамках постановления Правительства Оренбургской области от 25.12.2018 № 883-пп «Об утверждении государственной программы «Развитие здравоохранения Оренбургской области» с августа 2019 года за счет средств областного бюджета реализуются мероприятия регионального проекта и программы «Борьба с сердечно-сосудистыми заболеваниями» по лекарственному обеспечению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Профилактические меры включают бесплатное обеспечение лекарственными препаратами для проведения антиагрегантной, антикоагулянтной, гиполипидемической терапии в амбулаторных условиях (8 Международных непатентованных наименований: апиксабан, аторвастатин, ацетилсалициловая кислота, варфарин, дабигатрана этексилат, клопидогрел, ривароксабан, тикагрелор) и направлены в том числе на формирование приверженности пациентов к медикаментозному лечению.
В рамках регионального проекта бесплатно обеспечиваются лекарственными препаратами лица, перенесшие инфаркт миокарда, аортокоронарное шунтирование, ангиопластику коронарных артерий со стентированием, после эпизода нестабильной стенокардии (далее - НС), фибрилляцию предсердий. При наличии медицинских показаний все граждане независимо от наличия или отсутствия инвалидности, или другого льготного статуса имеют право на бесплатное получение лекарственных препаратов по рецепту врача в рамках регионального проекта </t>
  </si>
  <si>
    <t>33.</t>
  </si>
  <si>
    <t>Оренбургской областью, утверждена и реализуется региональная программа "Борьба с онкологическими заболеваниями". Региональная программа включает мероприятия, направленные на совершенствование профилактики и раннего выявления злокачественных новообразований, на повышение эффективности диагностики и лечения злокачественных новообразований, в том числе с применением эффективных методов диагностики злокачественных новообразований и использованием телемедицинских технологий, внедрение высокоэффективных радиологических, химиотерапевтических, комбинированных и хирургических методов лечения в соответствии с клиническими рекомендациями, обеспечение полного цикла применения химиотерапевтического лечения у больных со злокачественными новообразованиями, повышение доступности высокотехнологичных методов лечения для пациентов с онкологическими заболеваниями, повышение профессиональной квалификации медицинского персонала первичного звена здравоохранения, врачей-онкологов, врачей-радиологов и других специалистов, участвующих в оказании онкологической помощи населению, развитие реабилитации онкологических больных, в том числе за счет внедрения современных программ реабилитации и программ психосоциальной поддержки онкологических больных. Региональные программы были согласованы главными внештатными специалистами-онкологами Минздрава России. 
В период реализации результата будет обеспечена реализация региональной программы "Борьба с онкологическими заболеваниями" в Оренбургской области.  По итогам каждого года будет проведен анализ результатов реализации и эффективности региональной программы "Борьба с онкологическими заболеваниями". На основании анализа результатов реализации и эффективности региональной программы, при необходимости, будет производиться их корректировка.</t>
  </si>
  <si>
    <t>34.</t>
  </si>
  <si>
    <t>в рамках реализации регионального проекта обеспечено ежегодное доведение субвенции из бюджета Федерального Фонда обязательного медицинского страхования бюджетам территориальных фондов обязательного медицинского страхования на дополнительное финансовое обеспечение оказания медицинской помощи больным с онкологическими заболеваниями в соответствии с клиническими рекомендациями. Субвенция будет направлена на оказание помощи больным с онкологическими заболеваниями в рамках дневного и круглосуточного стационаров, в том числе в части противоопухолевой лекарственной терапии, лучевой терапии, лучевой терапии в сочетании с противоопухолевой лекарственной терапией, хирургического лечения. Мониторинг и учет использования Субвенции осуществляется в соответствии с приказом Фонда обязательного медицинского страхования от 29 ноября 2018 г. № 260 "Об утверждении форм и порядка представления отчетности об объеме и стоимости медицинской помощи пациентам с онкологическими заболеваниями, оказанной медицинскими организациями, осуществляющими деятельность в сфере обязательного медицинского страхования"</t>
  </si>
  <si>
    <t>35.</t>
  </si>
  <si>
    <t>в рамках реализации регионального проекта на базе крупных медицинских организаций планируется создание 17 центров амбулаторной онкологической помощи, которые обеспечат первичный «онкопоиск», этапность и преемственность, проведение лекарственной химиотерапии, диспансерное наблюдение, оказание психологической поддержки пациентам, паллиативную помощь пациентам при онкологических заболеваниях. Центрами амбулаторной онкологической помощи на принципах мультикомандного подхода обеспечены сокращение сроков начала и длительность проведения диагностики злокачественных новообразований, повышение ее качества, диспансерное наблюдение, проведение химиотерапевтического лечения в условиях дневного стационара, мониторинг лечения онкологических пациентов, за счет обеспечения комплексного подхода в диагностике и лечении. Что позволит повысить доступность и качество медпомощи.</t>
  </si>
  <si>
    <t>36.</t>
  </si>
  <si>
    <t>в рамках регионального проекта проводится переоснащение медицинским оборудованием, в том числе оборудованием для диагностики и лечения методами ядерной медицины онкологических заболеваний в соответствии с порядками оказания медицинской помощи, медицинских организаций Оренбургской области, оказывающих медицинскую помощь больным с онкологическими заболеваниями (ГБУЗ «Оренбургский областной клинический онкологический диспансер»,  ГБУЗ «Бузулукская больница скорой медицинской помощи» (онкологические отделения)).</t>
  </si>
  <si>
    <t>осуществление просветительской и воспитательной работы среди населения при активном использовании средств массовой информации (далее - СМИ) по пропаганде здорового образа жизни, по профилактике и раннему выявлению новообразований, о факторах риска злокачественных новообразований: лекции; sms-информирование; информационные материалы; ток-шоу.  Совершенствование комплекса мер вторичной профилактики онкологических заболеваний, повышение эффективности реализуемых мер, внедрение новых программ системных скринингов наиболее значимых локализаций, включая расширение перечня исследований программы диспансеризации и профилактических медицинских осмотров для обеспечения раннего выявления злокачественных новообразований; организация и проведение информационно-коммуникационных кампаний, а также вовлечение граждан в мероприятия по укреплению общественного здоровья: выявление злокачественных новообразований и рака, меры по организации выездов мобильной медицинской бригады с целью проведения мероприятий вторичной профилактики онкологических заболеваний для граждан, проживающих в населенных пунктах, расположенных на значительном удалении от медицинской организации и (или) имеющих плохую транспортную доступность с учетом климатогеографических условий; организация работы сети смотровых кабинетов для выявления злокачественных новообразований визуальных локализаций (кадровая обеспеченность, повышение квалификации, организация потока пациентов в смотровой кабинет, сменность работы).</t>
  </si>
  <si>
    <t>38.</t>
  </si>
  <si>
    <t xml:space="preserve">в рамках реализации РП "Развитие экспорта медицинских услуг" реализуются коммуникационные мероприятия по повышению уровня информированности иностранных граждан о медицинских услугах, оказываемых на территории Оренбургской области на период 2019-2024 годов. Информирование осуществляется в сети интернет. Ежегодно актуализируется информация о предоставляемых медицинскими организациями услугах </t>
  </si>
  <si>
    <t>39.</t>
  </si>
  <si>
    <t xml:space="preserve">на основании измененных форм статистического наблюдения будут осуществлены сбор данных о числе иностранных граждан, получивших медицинские услуги в медицинских организациях Оренбургской области, а также об их стоимости. </t>
  </si>
  <si>
    <t>Задача: обеспечение доступности всех видов медицинской помощи неработающему населению</t>
  </si>
  <si>
    <t>40.</t>
  </si>
  <si>
    <t>оказание медицинской помощи в стационарных и амбулаторных условиях неработающему населению</t>
  </si>
  <si>
    <t>Задача: обеспечение доступности лекарственными препаратами, медицинскими изделиями, специализированными продуктами лечебного питания населения</t>
  </si>
  <si>
    <t>Задача: развитие комплексной системы профилактики, диагностики, лечения и реабилитации при психических расстройствах и расстройствах поведения</t>
  </si>
  <si>
    <t>оказание медицинской помощи в стационарных и амбулаторных условиях лицам, страдающих психическими расстройствами и расстройствами поведения</t>
  </si>
  <si>
    <t>Задача: обеспечение населению всех видов специализированной помощи</t>
  </si>
  <si>
    <t xml:space="preserve">организация стационарных отделений и амбулаторных кабинетов паллиативной медицинской помощи (далее - ПМП)
</t>
  </si>
  <si>
    <t>44.</t>
  </si>
  <si>
    <t>обеспечение лекарственными препаратами, содержащими наркотические средства и психотропные вещества, пациентов, нуждающиеся в ПМП</t>
  </si>
  <si>
    <t>45.</t>
  </si>
  <si>
    <t>46.</t>
  </si>
  <si>
    <t>закупка автотранспорта выездной патронажной ПМП</t>
  </si>
  <si>
    <t>47.</t>
  </si>
  <si>
    <t>организация оказания медицинской помощи гражданам Российской Федерации, гражданам Украины, гражданам Донецкой Народной Республики, гражданам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территорию Украины, Донецкой Народной Республики, Луганской Народной Республики и прибывших на территорию Российской Федерации в экстренном массовом порядке</t>
  </si>
  <si>
    <t>48.</t>
  </si>
  <si>
    <t>расчет потребности в видах высокотехнологичной медицинской помощи среди населения</t>
  </si>
  <si>
    <t>обеспечение трансплантации органов для нуждающихся лиц</t>
  </si>
  <si>
    <t>50.</t>
  </si>
  <si>
    <t>в рамках данного результата органами государственной власти Оренбургской области в сфере охраны здоровья с целью исполнения мероприятий региональной программы будут проводиться ежегодно не менее 500  информационно-коммуникационных мероприятий (круглые столы, конференции, лекции, школы, в том числе в интерактивном режиме, при участии средств массовой информации, издание печатных агитационных материалов) по вопросам необходимости проведения профилактических медицинских осмотров несовершеннолетних: девочек – врачами акушерами-гинекологами; мальчиков – врачами детскими урологами-андрологами. Также будут проведены   разъяснительные работы с подростками и их родителями/законными представителями в отношении необходимости проведения профилактических медицинских осмотров. 
Указанные меры позволят увеличить охват профилактическими медицинскими осмотрами детей в возрасте 15-17 лет до 80% на 31.12.2024 г, что в свою очередь будет способствовать раннему выявлению и лечению имеющейся патологии, предотвратить нарушения репродуктивного здоровья в будущем путем профилактических и реабилитационных мероприятий.</t>
  </si>
  <si>
    <t xml:space="preserve"> -</t>
  </si>
  <si>
    <t>51.</t>
  </si>
  <si>
    <t>в рамках данного результата органами государственной власти Оренбургской области в сфере охраны здоровья в рамках региональных программ будут проводиться   информационно-коммуникационные мероприятия, направленных на формирование и поддержание здорового образа жизни среди детей и их родителей/законных представителей, в том числе, по вопросам необходимости проведения профилактических медицинских осмотров несовершеннолетних. 
Указанные меры позволят увеличить охват профилактическими медицинскими осмотрами детей в возрасте с 0-17 лет до 96% к концу 2024 г, что в свою очередь будет способствовать раннему выявлению и лечению имеющейся патологии, предотвратить нарушения  здоровья в будущем путем профилактических и реабилитационных мероприятий и в конечном итоге приведет к увеличению ожидаемой продолжительности жизни.</t>
  </si>
  <si>
    <t>52.</t>
  </si>
  <si>
    <t>53.</t>
  </si>
  <si>
    <t>земельный участок, с кадастровым номером 56:44:0202007:9709, площадью 148 600 +/- 135 кв.м., с местоположением Российская Федерация, Оренбургская область, г. Оренбург, ул. Гаранькина, земельный участок расположен в северо-западной части кадастрового квартала 56:44:0202007, с разрешенным использованием: здравоохранение, строительство областной детской больницы, передан Заказчику в безвозмездное пользование по договору безвозмездного пользования №2/19 от 04 марта 2019 года.
В соответствии с действующей редакцией паспорта федерального проекта к 31.12.2024 г. будет построена и введена в эксплуатацию областная детская больница на 430 койко-мест. Строительство больницы расширит возможности по оказанию специализированной, в том числе высокотехнологичной медицинской помощи детям, обеспечит внедрение инновационных медицинских технологий в педиатрическую практику, создаст комфортные условия пребывания детей в медицинских организациях, в том числе совместно с родителями. Данное мероприятие будет способствовать повышению качества оказания медицинской помощи женщинам и детям, а также снижению детской смертности, в том числе младенческой.</t>
  </si>
  <si>
    <t>54.</t>
  </si>
  <si>
    <t>женщинам, наблюдавшимся во время беременности в женской консультации не менее 12 недель, при явке к врачу на очередной осмотр со сроком беременности 30 недель (при многоплодной беременности - 28 недель) выдается родовый сертификат. Средства родового сертификата за оказание медицинской помощи в амбулаторных условиях расходуются на обеспечение медикаментами женщин в период беременности, оплату труда врачей-специалистов и среднего медицинского персонала и оснащение медицинским оборудованием, инструментарием, мягким инвентарем и медицинскими изделиями. Средства родового сертификата за оказание медицинской помощи женщинам в стационарных условиях расходуются на приобретение медикаментов и дополнительного питания для беременных и кормящих женщин, оплату труда врачей-специалистов, среднего и младшего медицинского персонала, оснащение медицинским оборудованием, инструментарием, медицинскими изделиями, мягким инвентарем. Средства родового сертификата за оказание медицинской помощи детям первого года жизни в детских поликлиниках расходуются на оплату труда врачей-специалистов и среднего медицинского персонала, участвовавших в проведении профилактических медицинских осмотров указанных детей. Дополнительное финансовое обеспечение медицинских организаций, оказывающих медицинскую помощь женщинам во время беременности, родов, в послеродовом периоде и детям первого года жизни, способствует повышению качества оказания медицинской помощи, профилактике и своевременной диагностике осложнений беременности, увеличению оплаты труда медицинских работников, а также укреплению материально - технической базы учреждений родовспоможения (женских консультаций, родильных домов, перинатальных центров и др.). Реализация мероприятий снижает младенческую смертность.</t>
  </si>
  <si>
    <t>55.</t>
  </si>
  <si>
    <t>с 2021г - 2030 гг. органами исполнительной власти Оренбургской области будут продолжены мероприятия по реализации организационно-планировочных решений внутренних пространств детских поликлиник/детских поликлинических отделений медицинских организаций, обеспечивающих комфортность пребывания детей.​
Данные меры будут направлены на повышение качества оказания первичной медико-санитарной помощи детям, создание условий для внедрения принципов бережливого производства и комфортного пребывания детей и их родителей при оказании первичной медико-санитарной помощи.</t>
  </si>
  <si>
    <t>56.</t>
  </si>
  <si>
    <t>с 2021 г. - по 2030 г. органами исполнительной власти Оренбургской области будут продолжены мероприятия по дооснащению медицинскими изделиями детских поликлиник/детских поликлинических отделений медицинских организаций.
Данные меры будут направлены на повышение качества и доступности оказания первичной медико-санитарной помощи детям. Это создаст условия для увеличения доли посещения детьми медицинских организаций с профилактическими целями, что позволит предупредить развитие хронических заболеваний не только в детском, но и во взрослом возрасте.</t>
  </si>
  <si>
    <t>Задача: создание трехуровневой системы акушерских стационаров, сети перинатальных центров, оснащенных современным высокотехнологичным оборудованием, дистанционно-консультативных центров с выездными акушерскими и неонатологическими бригадами; мониторинг беременных высокого риска</t>
  </si>
  <si>
    <t>57.</t>
  </si>
  <si>
    <t>организация медицинской помощи женщинам в период беременности, родов и послеродовой период</t>
  </si>
  <si>
    <t>Задача: профилактика абортов</t>
  </si>
  <si>
    <t>58.</t>
  </si>
  <si>
    <t>59.</t>
  </si>
  <si>
    <t>организация расширенного мониторинга на врожденные и (или) наследственные заболевания</t>
  </si>
  <si>
    <t>Задача: укрепление здоровья матери и ребенка</t>
  </si>
  <si>
    <t>60.</t>
  </si>
  <si>
    <t>планирование потребности полноценного питания нуждающихся беременных женщин, кормящих матерей, а также детей в возрасте до трех лет</t>
  </si>
  <si>
    <t>61.</t>
  </si>
  <si>
    <t xml:space="preserve">развитие реабилитационной инфраструктуры
</t>
  </si>
  <si>
    <t>Задача: организация отдельных услуг санаторно-курортного лечения</t>
  </si>
  <si>
    <t>62.</t>
  </si>
  <si>
    <t>организация санаторно-курортного лечения по профилю туберкулез</t>
  </si>
  <si>
    <t>Задача: ликвидация кадрового дефицита в медицинских организациях, оказывающих первичную медико-санитарную помощь</t>
  </si>
  <si>
    <t>63.</t>
  </si>
  <si>
    <t>64.</t>
  </si>
  <si>
    <t>65.</t>
  </si>
  <si>
    <t>Задача: расширение государственной поддержки</t>
  </si>
  <si>
    <t>66.</t>
  </si>
  <si>
    <t xml:space="preserve">ликвидация кадрового дефицита в медицинских организациях, оказывающих ПМСП
</t>
  </si>
  <si>
    <t>67.</t>
  </si>
  <si>
    <t>100% медицинских организаций будут обеспечивать межведомственное электронное взаимодействие с учреждениями медико-социальной экспертизы по обмену документами для установления инвалидности, в том числе в целях сокращения количества очных обращений граждан в учреждения МСЭ, путем доработки функционала медицинских информационных систем, для передачи направления на медико-социальную экспертизу и сопутствующей медицинской документации в форме электронных документов посредством ЕГИСЗ в бюро медико-социальной экспертизы.
100% медицинских организаций будут обеспечивать межведомственное электронное взаимодействие с фондом социального страхования (передача электронных листков нетрудоспособности), а также с Министерством труда и социального развития при обмене информацией в соответствии с законодательством Российской Федерации, в том числе о назначенных и оказанных мерах социальной поддержки гражданам.</t>
  </si>
  <si>
    <t>68.</t>
  </si>
  <si>
    <t>медицинские организации государственной и муниципальной систем здравоохранения Оренбургской области второго и третьего уровней будут подключены к централизованным подсистемам государственных информационных систем в сфере здравоохранения «Телемедицинские консультации». Медицинские работники медицинских организаций второго и третьего уровней будут обучены принципам проведения телемедицинских консультаций. С момента внедрения централизованной подсистемы ГИСЗ «Телемедицинские консультации» будут проводиться консультации и консилиумы врачей с применением телемедицинских технологий при дистанционном взаимодействии медицинских работников между собой на региональном уровне.</t>
  </si>
  <si>
    <t>69.</t>
  </si>
  <si>
    <t>в рамках результата запланированы мероприятия, направленные на внедрение медицинских информационных систем, соответствующих требованиям Минздрава России. В рамках реализации регионального проекта медицинские организации государственной и муниципальной систем Оренбургской области будут использовать медицинские информационные системы, соответствующие требованиям Минздрава России обеспечивая информационное взаимодействие с подсистемами ЕГИСЗ. 
Ежегодно врачи будет обеспечиваться сертификатами усиленной квалифицированной электронной подписи (далее - УКЭП) для ведения юридически значимого электронного документооборота. Поэтапно будут осуществляться закупки и ввод в эксплуатацию информационно-коммуникационного оборудования в государственных и муниципальных медицинских организациях. 
Медицинские организации, в том числе за счет предоставленных субсидий по итогам конкурсных процедур будут оснащены необходимым информационно-телекоммуникационным оборудованием, локальными вычислительными сетями, необходимым серверным оборудованием, компьютерами для автоматизированных рабочих мест медицинских работников, криптографическим оборудованием для обеспечения защищенной сети передачи данных, электронными подписями для врачей, внедрены медицинские информационные системы, соответствующие требованиям Минздрава России.
Медицинские работники будут обучены использованию централизованных систем (подсистем) государственных информационных систем в сфере здравоохранения по отдельным профилям оказания медицинской помощи.
В результате будет сокращено время ожидания гражданами медицинской помощи за счет реализации системы управления маршрутизацией и потоками пациентов, запись на обследования к узким специалистам медицинских организаций второго и третьего уровня будет обеспечиваться из подразделений медицинских организаций на приеме у врача.</t>
  </si>
  <si>
    <t>71.</t>
  </si>
  <si>
    <t>в Оренбургской области в рамках областного бюджета ведутся работы направленные на  реализацию регионального проекта «Создание единого цифрового контура в здравоохранении на основе единой государственной информационной системы здравоохранения (ЕГИСЗ)». В рамках результата проводятся мероприятия, направленные на внедрение и сопровождение информационных систем, соответствующих требованиям Минздрава России и реализации государственных информационных систем в сфере здравоохранения, соответствующих требованиям Минздрава России, обеспечивающих информационное взаимодействие с подсистемами ЕГИСЗ</t>
  </si>
  <si>
    <t>Задача: повышение эффективности функционирования системы здравоохранения путем создания механизмов взаимодействия медицинских организаций на основе ЕГИСЗ, внедрения цифровых технологий и платформенных решений, формирующих единый цифровой контур здравоохранения для решения следующих задач: - управления отраслью, - осуществления медицинской деятельности в соответствии со стандартами и клиническими рекомендациями, - обеспечения экономической эффективности сферы здравоохранения, - управления персоналом и кадрового обеспечения, - обеспечения эффективного управления цифровой инфраструктурой, - контрольно-надзорной деятельности»</t>
  </si>
  <si>
    <t>72.</t>
  </si>
  <si>
    <t>в Оренбургской области к концу реализации результата , с учетом закупаемого оборудования и программного обеспечения,  организовано не менее 15765 автоматизированных рабочих мест медицинских работников (нарастающим итогом) при внедрении и эксплуатации медицинских информационных систем, соответствующих требованиям Минздрава России в медицинских организациях государственной и муниципальной систем здравоохранения</t>
  </si>
  <si>
    <t>в 2024 году 100% территориально-выделенных структурных подразделений медицинских организаций государственной и муниципальной систем здравоохранения Оренбургской области, передающих сведения об электронных медицинских документах, созданных при оказании медицинской помощи населению, в подсистему ЕГИСЗ «Федеральный реестр электронных медицинских документов» для предоставления гражданам электронных медицинских документов в Личном кабинете пациента «Мое здоровье» на Едином портале государственных и муниципальных услуг (функций).</t>
  </si>
  <si>
    <t>Задача: обеспечение доступности медицинских сервисов для населения</t>
  </si>
  <si>
    <t>74.</t>
  </si>
  <si>
    <t>сопровождение и развитие информационных систем и обеспечение анализа базы данных</t>
  </si>
  <si>
    <t>Задача: исполнение государственной политики в области здравоохранения</t>
  </si>
  <si>
    <t>75.</t>
  </si>
  <si>
    <t>обеспечение контроля качества и доступности медицинской помощи населению, включая рациональное планирование деятельности сети подведомственных медицинских организаций</t>
  </si>
  <si>
    <t>Задача: развитие и использование новых управленческих технологий</t>
  </si>
  <si>
    <t>76.</t>
  </si>
  <si>
    <t>внедрение принципов концессионних основ</t>
  </si>
  <si>
    <t>Задача: расширение социального партнерства</t>
  </si>
  <si>
    <t>77.</t>
  </si>
  <si>
    <t>оказание информационной поддержка, в том числе в СМИ</t>
  </si>
  <si>
    <t>Задача: расширение межведомственного взаимодействия с научно-исследовательскими и образовательными учреждениями</t>
  </si>
  <si>
    <t>78.</t>
  </si>
  <si>
    <t>привлечение научно-исследовательских институтов и образовательных учреждений для совершенствования организации оказания медицинской помощи населению</t>
  </si>
  <si>
    <t>Информация о бюджетных ассигнованиях на реализацию государственной программы  "Развитие здравоохранения Оренбургской области"</t>
  </si>
  <si>
    <t>N п/п</t>
  </si>
  <si>
    <t>Наименование государственной программы, структурного элемента государственной программы</t>
  </si>
  <si>
    <t>Главный распорядитель бюджетных средств (ответственный исполнитель, соисполнитель, участник)</t>
  </si>
  <si>
    <t>Код бюджетной классификации</t>
  </si>
  <si>
    <t>Объем финансового обеспечения по годам реализации, тыс. рублей</t>
  </si>
  <si>
    <t>ГРБС</t>
  </si>
  <si>
    <t xml:space="preserve">ЦСР </t>
  </si>
  <si>
    <t>Всего</t>
  </si>
  <si>
    <t>Государственная программа (комплексная программа) "Развитие здравоохранения Оренбургской области"</t>
  </si>
  <si>
    <t>всего, в том числе:</t>
  </si>
  <si>
    <t>минстрой</t>
  </si>
  <si>
    <t>ТФОМС</t>
  </si>
  <si>
    <t>01 1 N1 55540</t>
  </si>
  <si>
    <t>01 1 N1 J1910</t>
  </si>
  <si>
    <t>01 1 N1 J5540</t>
  </si>
  <si>
    <t>Региональный проект «Модернизация первичного звена здравоохранения Российской Федерации»</t>
  </si>
  <si>
    <t>01 1 N9 53650</t>
  </si>
  <si>
    <t>01 1 P4 71190</t>
  </si>
  <si>
    <t>01 1 P3 54680</t>
  </si>
  <si>
    <t xml:space="preserve">Комплекс процессных мероприятий «Организация профилактических мероприятий»                                                </t>
  </si>
  <si>
    <t>01 4 01 71410</t>
  </si>
  <si>
    <t>01 4 01 71420</t>
  </si>
  <si>
    <t>01 4 01 71430</t>
  </si>
  <si>
    <t>01 4 01 71490</t>
  </si>
  <si>
    <t>01 4 01 72420</t>
  </si>
  <si>
    <t xml:space="preserve">Комплекс процессных мероприятий «Профилактика и лечение инфекционных заболеваний»                </t>
  </si>
  <si>
    <t>01 4 02 21170</t>
  </si>
  <si>
    <t xml:space="preserve">01 4 02 71180    </t>
  </si>
  <si>
    <t>01 4 03 21220</t>
  </si>
  <si>
    <t>01 4 03 71200</t>
  </si>
  <si>
    <t>01 4 03 71210</t>
  </si>
  <si>
    <t>01 4 03 71220</t>
  </si>
  <si>
    <t>01 4 03 71240</t>
  </si>
  <si>
    <t>01 4 03 71250</t>
  </si>
  <si>
    <t>01 4 03 71260</t>
  </si>
  <si>
    <t xml:space="preserve">01 4 03 71270 </t>
  </si>
  <si>
    <t>01 4 03 93910</t>
  </si>
  <si>
    <t>01 4 03 R2021</t>
  </si>
  <si>
    <t>01 4 03 R2022</t>
  </si>
  <si>
    <t>01 4 03 R2023</t>
  </si>
  <si>
    <t>01 4 04 71280</t>
  </si>
  <si>
    <t>01 4 04 71290</t>
  </si>
  <si>
    <t>01 4 04 71300</t>
  </si>
  <si>
    <t>01 4 04 72850</t>
  </si>
  <si>
    <t xml:space="preserve">Региональный проект «Борьба с сердечно-сосудистыми заболеваниями» </t>
  </si>
  <si>
    <t>01 1 N 3 51900</t>
  </si>
  <si>
    <t>01 1 N 3 J1900</t>
  </si>
  <si>
    <t>01 4 05 21390</t>
  </si>
  <si>
    <t>01 4 06 21230</t>
  </si>
  <si>
    <t>01 4 06 21240</t>
  </si>
  <si>
    <t>01 4 06 51610</t>
  </si>
  <si>
    <t>01 4 06 52160</t>
  </si>
  <si>
    <t>01 4 06 54601</t>
  </si>
  <si>
    <t>01 4 06 54602</t>
  </si>
  <si>
    <t>01 4 06 71590</t>
  </si>
  <si>
    <t>01 4 06 71600</t>
  </si>
  <si>
    <t>01 4 06 71610</t>
  </si>
  <si>
    <t>01 4 06 71900</t>
  </si>
  <si>
    <t>01 4 06 72230</t>
  </si>
  <si>
    <t xml:space="preserve">01 4 07 71340    </t>
  </si>
  <si>
    <t>01 4 07 71350</t>
  </si>
  <si>
    <t>01 4 07 71360</t>
  </si>
  <si>
    <t>01 4 08 54220</t>
  </si>
  <si>
    <t>01 4 08 71370</t>
  </si>
  <si>
    <t>01 4 08 71380</t>
  </si>
  <si>
    <t>01 4 08 71440</t>
  </si>
  <si>
    <t>01 4 08 71460</t>
  </si>
  <si>
    <t>01 4 08 71470</t>
  </si>
  <si>
    <t>01 4 08 71480</t>
  </si>
  <si>
    <t xml:space="preserve">01 4 08 71580    </t>
  </si>
  <si>
    <t>01 4 08 71860</t>
  </si>
  <si>
    <t xml:space="preserve">01 4 08 71870    </t>
  </si>
  <si>
    <t>01 4 08 72860</t>
  </si>
  <si>
    <t>01 4 08 72880</t>
  </si>
  <si>
    <t>01 4 08 81390</t>
  </si>
  <si>
    <t>01 4 08 91830</t>
  </si>
  <si>
    <t>01 4 08 95350</t>
  </si>
  <si>
    <t xml:space="preserve">Комплекс процессных мероприятий «Организация высокотехнологичной медицинской помощи, в том числе по профилю трансфузиологии» </t>
  </si>
  <si>
    <t>01 4 09 21270</t>
  </si>
  <si>
    <t>01 4 09 21430</t>
  </si>
  <si>
    <t>01 4 09 71530</t>
  </si>
  <si>
    <t>01 4 09 71540</t>
  </si>
  <si>
    <t xml:space="preserve">01 4 09 72700    </t>
  </si>
  <si>
    <t>01 4 09 R4020</t>
  </si>
  <si>
    <t>01 4 09 R4760</t>
  </si>
  <si>
    <t xml:space="preserve">Комплекс процессных мероприятий «Организация медицинской помощи детям» </t>
  </si>
  <si>
    <t>01 4 11 40010</t>
  </si>
  <si>
    <t>01 4 11 71230</t>
  </si>
  <si>
    <t>01 4 11 71450</t>
  </si>
  <si>
    <t>01 4 11 71510</t>
  </si>
  <si>
    <t>01 4 11 71780</t>
  </si>
  <si>
    <t>01 4 11 71960</t>
  </si>
  <si>
    <t>01 4 11 72500</t>
  </si>
  <si>
    <t>01 4 11 72960</t>
  </si>
  <si>
    <t>01 4 11 95860</t>
  </si>
  <si>
    <t>01 4 11 R3850</t>
  </si>
  <si>
    <t>Комплекс процессных мероприятий «Обеспечение полноценным питанием беременных женщин, кормящих матерей, а также детей в возрасте до трех лет»</t>
  </si>
  <si>
    <t>01 4 12 21190</t>
  </si>
  <si>
    <t>01 4 12 21200</t>
  </si>
  <si>
    <t xml:space="preserve">Комплекс процессных мероприятий «Развитие медицинской реабилитации» </t>
  </si>
  <si>
    <t xml:space="preserve">01 4 13 R7520   </t>
  </si>
  <si>
    <t>01 4 14 71570</t>
  </si>
  <si>
    <t>01 4 15 21210</t>
  </si>
  <si>
    <t>01 4 15 21660</t>
  </si>
  <si>
    <t>01 4 15 92720</t>
  </si>
  <si>
    <t>01 4 15 R1380</t>
  </si>
  <si>
    <t>01 1 N7 51140</t>
  </si>
  <si>
    <t>01 1 N7 J1140</t>
  </si>
  <si>
    <t>Комплекс процессных мероприятий «Информатизация здравоохранения Оренбургской области»</t>
  </si>
  <si>
    <t>01 4 16 71620</t>
  </si>
  <si>
    <t>01 4 16 71880</t>
  </si>
  <si>
    <t>Комплекс процессных мероприятий «Управление развитием отрасли»</t>
  </si>
  <si>
    <t>01 4 17 10020</t>
  </si>
  <si>
    <t>01 4 17 59800</t>
  </si>
  <si>
    <t>01 4 17 72270</t>
  </si>
  <si>
    <t>Комплекс процессных мероприятий «Развитие государственно-частного партнерства в целях повышения доступности и качества оказания медицинской помощи»</t>
  </si>
  <si>
    <t>01 4 18 95200</t>
  </si>
  <si>
    <t>Комплекс процессных мероприятий «Поддержка социально ориентированных некоммерческих организаций»</t>
  </si>
  <si>
    <t>01 4 19 93790</t>
  </si>
  <si>
    <t>Информация о финансовом обеспечении государственной программы "Развитие здравоохранения Оренбургской области" за счет средств областного бюджета, средств государственных внебюджетных фондов и прогнозная оценка привлекаемых средств на реализацию государственной программы</t>
  </si>
  <si>
    <t xml:space="preserve">Наименование государственной программы, структурного элемента государственной программы </t>
  </si>
  <si>
    <t>Источник финансового обеспечения</t>
  </si>
  <si>
    <t>Объем финансового обеспечения по годам реализации (тыс. рублей)</t>
  </si>
  <si>
    <t>федеральный бюджет</t>
  </si>
  <si>
    <t>областной бюджет</t>
  </si>
  <si>
    <t xml:space="preserve">Комплекс процессных мероприятий «Совершенствование организации оказания специализированной медицинской помощи, в том числе в условиях биологических вызовов»                                        </t>
  </si>
  <si>
    <t>Статус</t>
  </si>
  <si>
    <t>Наименование структурного элемента государственной программы, результата</t>
  </si>
  <si>
    <t>Наименование налогового расхода</t>
  </si>
  <si>
    <t>Оценка расходов</t>
  </si>
  <si>
    <t>финансовое обеспечение, тыс. рублей</t>
  </si>
  <si>
    <t>значение результата, единиц</t>
  </si>
  <si>
    <t xml:space="preserve">Комплекс процессных мероприятий </t>
  </si>
  <si>
    <t>Управление развитием отрасли</t>
  </si>
  <si>
    <t>Министерство здравоохранения Оренбургской области</t>
  </si>
  <si>
    <t xml:space="preserve">Мероприятие (результат)  </t>
  </si>
  <si>
    <t>Совершенствование системы регионального управления</t>
  </si>
  <si>
    <t>Приложение № 7
к Протоколу заседания
управляющего совета
государственной программы
"Развитие здравоохранения 
Оренбургской области"</t>
  </si>
  <si>
    <t xml:space="preserve">Сведения о методике расчета показателей государственной программы "Развитие здравоохранения Оренбургской области" и результатов структурных элементов
</t>
  </si>
  <si>
    <t>Наименование показателя (результата)</t>
  </si>
  <si>
    <t>Уровень показателя/источник реультата</t>
  </si>
  <si>
    <t>Единица измерения показателя (результата)</t>
  </si>
  <si>
    <t>Алгоритм формирования (формула) и методологические пояснения</t>
  </si>
  <si>
    <t>Базовые показатели (используемые в формуле)</t>
  </si>
  <si>
    <t>Метод сбора информации, индекс формы отчетности</t>
  </si>
  <si>
    <t>Ответственный за сбор данных по показателю</t>
  </si>
  <si>
    <t>Источник данных</t>
  </si>
  <si>
    <t>Срок предоставления годовой отчетной информации</t>
  </si>
  <si>
    <t>1</t>
  </si>
  <si>
    <t>e(x)= T(x)/I(x)</t>
  </si>
  <si>
    <t>1 - периодическая отчетность</t>
  </si>
  <si>
    <t>Федеральная служба государственной статистики (далее - Росстат)</t>
  </si>
  <si>
    <t>K=M/S*1000</t>
  </si>
  <si>
    <t>Росстат</t>
  </si>
  <si>
    <t>Оперативные данные ежемесячно на 28-33-й рабочий день после отчетного периода
За год 15 июня года, следующего за отчетным годом</t>
  </si>
  <si>
    <t>M = (Mкровообр / S) x 100 000</t>
  </si>
  <si>
    <t>15 июня года, следующего за отчетным годом</t>
  </si>
  <si>
    <t>M = (Mновообраз. / S) x 100 000</t>
  </si>
  <si>
    <t>ПЗ= ЧЗ/СЧН *100000</t>
  </si>
  <si>
    <t>информационная система департамента организации специализированной медицинской помощи Министерства здравоохранения  Российской Федерации (далее - ИС Минздрава РФ)</t>
  </si>
  <si>
    <t>25 марта года, следующего за отчетным годом</t>
  </si>
  <si>
    <t xml:space="preserve">форма федерального статистического наблюдения № 8 "Сведения о заболеваниях активным туберкулезом" </t>
  </si>
  <si>
    <t>ИС Минздрава РФ</t>
  </si>
  <si>
    <t>А=В/С *100</t>
  </si>
  <si>
    <t>B - число хваченных граждан иммунизацией; 
C - среднегодовая численность населения Оренбургской области</t>
  </si>
  <si>
    <t>B - число удовлетворенных доступностью медицинской помощи граждан; 
C - число опрошенных граждан</t>
  </si>
  <si>
    <t xml:space="preserve">1 -периодическая отчетность  </t>
  </si>
  <si>
    <t>B - число удовлетворенных доступностью лекарственного обеспечения граждан; 
C - число опрошенных граждан</t>
  </si>
  <si>
    <t>Удовлетворенность населения качеством оказываемой МП</t>
  </si>
  <si>
    <t>В - число респондентов, в ходе опроса выбравших ответы "По большей части удовлетворен" и "Абсолютно удовлетворен" на вопрос "Оцените, насколько в целом Вы удовлетворены медицинской помощью?" согласно вопроснику "Удовлетворенность населения медицинской помощью" за отчетный период (человек);</t>
  </si>
  <si>
    <t>ГИС ОМС;
данные выборочного опроса респондентов по вопроснику "Удовлетворенность населения медицинской помощью"</t>
  </si>
  <si>
    <t>25 марта текущего года следующего за отчетным годом</t>
  </si>
  <si>
    <t>С - общее число респондентов, ответивших на вопрос "Оцените, насколько в целом Вы удовлетворены медицинской помощью?" согласно вопроснику "Удовлетворенность населения медицинской помощью" за отчетный период (человек).</t>
  </si>
  <si>
    <t>ФП НП</t>
  </si>
  <si>
    <t>Dhems=(Ne/Nt)*100</t>
  </si>
  <si>
    <r>
      <rPr>
        <b/>
        <sz val="10"/>
        <rFont val="Times New Roman"/>
        <family val="1"/>
        <charset val="204"/>
      </rPr>
      <t>Ne</t>
    </r>
    <r>
      <rPr>
        <sz val="10"/>
        <rFont val="Times New Roman"/>
        <family val="1"/>
        <charset val="204"/>
      </rPr>
      <t xml:space="preserve"> - число лиц, госпитализированных по экстренным показаниям при санитарно-авиационной эвакуации в течение первых суток с момента передачи вызова авиамедицинской выездной бригаде скорой медицинской помощи, за отчетный период, человек;
</t>
    </r>
    <r>
      <rPr>
        <b/>
        <sz val="10"/>
        <rFont val="Times New Roman"/>
        <family val="1"/>
        <charset val="204"/>
      </rPr>
      <t xml:space="preserve">Nt </t>
    </r>
    <r>
      <rPr>
        <sz val="10"/>
        <rFont val="Times New Roman"/>
        <family val="1"/>
        <charset val="204"/>
      </rPr>
      <t>- число лиц, в отношении которых осуществлен вызов авиамедицинской выездной бригады скорой медицинской помощи, за отчетный период, человек.</t>
    </r>
  </si>
  <si>
    <t>N=Noe-Nrb</t>
  </si>
  <si>
    <r>
      <rPr>
        <b/>
        <sz val="10"/>
        <rFont val="Times New Roman"/>
        <family val="1"/>
        <charset val="204"/>
      </rPr>
      <t>Noe</t>
    </r>
    <r>
      <rPr>
        <sz val="10"/>
        <rFont val="Times New Roman"/>
        <family val="1"/>
        <charset val="204"/>
      </rPr>
      <t xml:space="preserve"> - общее количество эвакуированных пациентов, в отношении которых была выполнена санитарно-авиационная эвакуация за отчетный период, человек;
</t>
    </r>
    <r>
      <rPr>
        <b/>
        <sz val="10"/>
        <rFont val="Times New Roman"/>
        <family val="1"/>
        <charset val="204"/>
      </rPr>
      <t>Nrb</t>
    </r>
    <r>
      <rPr>
        <sz val="10"/>
        <rFont val="Times New Roman"/>
        <family val="1"/>
        <charset val="204"/>
      </rPr>
      <t xml:space="preserve"> - общее число эвакуированных пациентов за счет средств регионального бюджета, в отношении которых была выполнена санитарно-авиационная эвакуация за отчетный период, человек.</t>
    </r>
  </si>
  <si>
    <t>ФФСН № 30</t>
  </si>
  <si>
    <t>Dogd = (Cogd/Cog)*100</t>
  </si>
  <si>
    <r>
      <rPr>
        <b/>
        <sz val="10"/>
        <rFont val="Times New Roman"/>
        <family val="1"/>
        <charset val="204"/>
      </rPr>
      <t>Cogd</t>
    </r>
    <r>
      <rPr>
        <sz val="10"/>
        <rFont val="Times New Roman"/>
        <family val="1"/>
        <charset val="204"/>
      </rPr>
      <t xml:space="preserve"> - количество обоснованных жалоб пациентов, застрахованных в системе обязательного медицинского страхования, на оказание медицинской помощи в системе обязательного медицинского страхования, урегулированных в досудебном порядке страховыми медицинскими организациями в отчетном периоде, единица;
</t>
    </r>
    <r>
      <rPr>
        <b/>
        <sz val="10"/>
        <rFont val="Times New Roman"/>
        <family val="1"/>
        <charset val="204"/>
      </rPr>
      <t>Cog</t>
    </r>
    <r>
      <rPr>
        <sz val="10"/>
        <rFont val="Times New Roman"/>
        <family val="1"/>
        <charset val="204"/>
      </rPr>
      <t xml:space="preserve"> - общее количество поступивших обоснованных жалоб за отчетный период, единица</t>
    </r>
  </si>
  <si>
    <t>Pmmb=(Cpmmb/Cmmb)/1000</t>
  </si>
  <si>
    <r>
      <rPr>
        <b/>
        <sz val="10"/>
        <rFont val="Times New Roman"/>
        <family val="1"/>
        <charset val="204"/>
      </rPr>
      <t>Cpmmb</t>
    </r>
    <r>
      <rPr>
        <sz val="10"/>
        <rFont val="Times New Roman"/>
        <family val="1"/>
        <charset val="204"/>
      </rPr>
      <t xml:space="preserve"> - количество посещений при выездах мобильных медицинских бригад, оснащенных мобильными медицинскими комплексами, за отчетный период, посещений в смену;
</t>
    </r>
    <r>
      <rPr>
        <b/>
        <sz val="10"/>
        <rFont val="Times New Roman"/>
        <family val="1"/>
        <charset val="204"/>
      </rPr>
      <t>Cmmb</t>
    </r>
    <r>
      <rPr>
        <sz val="10"/>
        <rFont val="Times New Roman"/>
        <family val="1"/>
        <charset val="204"/>
      </rPr>
      <t xml:space="preserve"> - общее количество мобильных медицинских бригад, оснащенных мобильными медицинскими комплексами, за отчетный период, единица</t>
    </r>
  </si>
  <si>
    <t>Psg = Cpsg/Csg</t>
  </si>
  <si>
    <r>
      <rPr>
        <b/>
        <sz val="10"/>
        <rFont val="Times New Roman"/>
        <family val="1"/>
        <charset val="204"/>
      </rPr>
      <t>Cpsg</t>
    </r>
    <r>
      <rPr>
        <sz val="10"/>
        <rFont val="Times New Roman"/>
        <family val="1"/>
        <charset val="204"/>
      </rPr>
      <t xml:space="preserve"> - число посещений сельскими жителями среднего медицинского персонала фельдшерских пунктов, фельдшерско-акушерских пунктов и посещений среднего медицинского персонала и врачебных посещений врачебных амбулаторий за отчетный период, посещений в смену;
</t>
    </r>
    <r>
      <rPr>
        <b/>
        <sz val="10"/>
        <rFont val="Times New Roman"/>
        <family val="1"/>
        <charset val="204"/>
      </rPr>
      <t>Csg</t>
    </r>
    <r>
      <rPr>
        <sz val="10"/>
        <rFont val="Times New Roman"/>
        <family val="1"/>
        <charset val="204"/>
      </rPr>
      <t xml:space="preserve"> - численность сельского населения, проживающего в населенных пунктах от 101 до 2000 человек, человек</t>
    </r>
  </si>
  <si>
    <r>
      <rPr>
        <b/>
        <sz val="10"/>
        <rFont val="Times New Roman"/>
        <family val="1"/>
        <charset val="204"/>
      </rPr>
      <t>Cnpo</t>
    </r>
    <r>
      <rPr>
        <sz val="10"/>
        <rFont val="Times New Roman"/>
        <family val="1"/>
        <charset val="204"/>
      </rPr>
      <t xml:space="preserve"> - общее количество населенных пунктов с числом жителей от 101 до 2000 человек за отчетный период (единица);
</t>
    </r>
    <r>
      <rPr>
        <b/>
        <sz val="10"/>
        <rFont val="Times New Roman"/>
        <family val="1"/>
        <charset val="204"/>
      </rPr>
      <t>Cnnp</t>
    </r>
    <r>
      <rPr>
        <sz val="10"/>
        <rFont val="Times New Roman"/>
        <family val="1"/>
        <charset val="204"/>
      </rPr>
      <t xml:space="preserve"> - число населенных пунктов с числом жителей от 101 до 2000 человек, населению которых не доступна первичная медико-санитарная помощь по месту их проживания за отчетный период (единица)</t>
    </r>
  </si>
  <si>
    <t>Dpdgu=(Cpdgu/Csgn)*100</t>
  </si>
  <si>
    <r>
      <rPr>
        <b/>
        <sz val="10"/>
        <rFont val="Times New Roman"/>
        <family val="1"/>
        <charset val="204"/>
      </rPr>
      <t>Cpdgu</t>
    </r>
    <r>
      <rPr>
        <sz val="10"/>
        <rFont val="Times New Roman"/>
        <family val="1"/>
        <charset val="204"/>
      </rPr>
      <t xml:space="preserve"> - число прошедших профилактический медицинский осмотр и (или) диспансеризацию, получивших возможность доступа к данным о прохождении профилактического медицинского осмотра и (или) диспансеризации в Личном кабинете пациента "Мое здоровье" на Едином портале государственных услуг и функций, в отчетном периоде, человек;
</t>
    </r>
    <r>
      <rPr>
        <b/>
        <sz val="10"/>
        <rFont val="Times New Roman"/>
        <family val="1"/>
        <charset val="204"/>
      </rPr>
      <t>Csgn</t>
    </r>
    <r>
      <rPr>
        <sz val="10"/>
        <rFont val="Times New Roman"/>
        <family val="1"/>
        <charset val="204"/>
      </rPr>
      <t xml:space="preserve"> - число прошедших профилактический медицинский осмотр и (или) диспансеризацию, в отчетном периоде, человек</t>
    </r>
  </si>
  <si>
    <t>Dgpmo=(Cgpmo/Csgn)*100</t>
  </si>
  <si>
    <t>Число выполненных посещений гражданами поликлиник и поликлинических подразделений, участвующих в создании и тиражировании "Новой модели организации оказания медицинской помощи</t>
  </si>
  <si>
    <t>Pnmo=Cpnmo/1000</t>
  </si>
  <si>
    <r>
      <rPr>
        <b/>
        <sz val="10"/>
        <rFont val="Times New Roman"/>
        <family val="1"/>
        <charset val="204"/>
      </rPr>
      <t>Cpnmo</t>
    </r>
    <r>
      <rPr>
        <sz val="10"/>
        <rFont val="Times New Roman"/>
        <family val="1"/>
        <charset val="204"/>
      </rPr>
      <t xml:space="preserve"> - общее число посещений поликлиник и поликлинических подразделений, участвующих в создании и тиражировании "Новой модели организации оказания медицинской помощи" за отчетный период, посещений в смену</t>
    </r>
  </si>
  <si>
    <t>Dnmo=(Cnmo/Cmo)*100</t>
  </si>
  <si>
    <t>ДЗ = ЧЗрсс * 100 / ВЗ</t>
  </si>
  <si>
    <t>ЧЗрсс - Число зданий медицинских организаций, в которых оказывается медицинская помощь в амбулаторных условиях, зданий офисов врачей общей практики, ФАП, фельдшерских пунктов, находящихся в аварийном состоянии, требующих сноса, реконструкции, капитального ремонта на конец отчетного периода (единица);</t>
  </si>
  <si>
    <t>ВЗ - Общее число зданий медицинских организаций на конец отчетного периода, в которых оказывается медицинская помощь в амбулаторных условиях, зданий офисов врачей общей практики, ФАП, фельдшерских пунктов в отчетном периоде</t>
  </si>
  <si>
    <t>D10amb = ((CF10amb +MG10amb +KT10amb +UZ10amb)/(CFamb +MGamb +KTamb +UZamb))*100</t>
  </si>
  <si>
    <t>CF10amb - количество цифровых аппаратов для исследований органов грудной клетки (цифровых флюорографов) со сроком эксплуатации свыше 10 лет для оказания медицинской помощи в амбулаторных условиях;</t>
  </si>
  <si>
    <t>MG10amb - количество маммографических аппаратов со сроком эксплуатации свыше 10 лет для оказания медицинской помощи в амбулаторных условиях;</t>
  </si>
  <si>
    <t>KT10amb - количество компьютерных томографов со сроком эксплуатации свыше 10 лет для оказания медицинской помощи в амбулаторных условиях;</t>
  </si>
  <si>
    <t>UZ10amb - количество аппаратов ультразвуковой диагностики со сроком эксплуатации свыше 10 лет для оказания медицинской помощи в амбулаторных условиях;</t>
  </si>
  <si>
    <t>CFamb - количество цифровых аппаратов для исследований органов грудной клетки (цифровых флюорографов) для оказания медицинской помощи в амбулаторных условиях;</t>
  </si>
  <si>
    <t>MGamb - количество маммографических аппаратов для оказания медицинской помощи в амбулаторных условиях;</t>
  </si>
  <si>
    <t>KTamb - количество компьютерных томографов для оказания медицинской помощи в амбулаторных условиях;</t>
  </si>
  <si>
    <t>UZamb - количество аппаратов ультразвуковой диагностики для оказания медицинской помощи в амбулаторных условиях;</t>
  </si>
  <si>
    <t>А=В/С</t>
  </si>
  <si>
    <t>В - Общее число посещений врачей (включая зубных врачей) сельскими жителями за отчетный период (единица) на конец отчетного периода</t>
  </si>
  <si>
    <t xml:space="preserve">С - Численность прикрепленного сельского населения за отчетный период (человек) </t>
  </si>
  <si>
    <t>С - общее число респондентов, ответивших на вопрос "Оцените, насколько в целом Вы удовлетворены медицинской помощью?" согласно вопроснику "Удовлетворенность населения медицинской помощью" за отчетный период (человек)</t>
  </si>
  <si>
    <t>K=Va/N</t>
  </si>
  <si>
    <r>
      <rPr>
        <b/>
        <sz val="10"/>
        <rFont val="Times New Roman"/>
        <family val="1"/>
        <charset val="204"/>
      </rPr>
      <t>Va</t>
    </r>
    <r>
      <rPr>
        <sz val="10"/>
        <rFont val="Times New Roman"/>
        <family val="1"/>
        <charset val="204"/>
      </rPr>
      <t xml:space="preserve"> - объем розничных продаж алкогольной продукции, в литрах безводного спирта;
</t>
    </r>
    <r>
      <rPr>
        <b/>
        <sz val="10"/>
        <rFont val="Times New Roman"/>
        <family val="1"/>
        <charset val="204"/>
      </rPr>
      <t>N</t>
    </r>
    <r>
      <rPr>
        <sz val="10"/>
        <rFont val="Times New Roman"/>
        <family val="1"/>
        <charset val="204"/>
      </rPr>
      <t xml:space="preserve"> - общая численность населения, в чел.</t>
    </r>
  </si>
  <si>
    <t xml:space="preserve">Министерство сельского хозяйства, торговли, пищевой и перерабатывающей промышленности Оренбургской области </t>
  </si>
  <si>
    <t>15 марта текущего года следующего за отчетным годом</t>
  </si>
  <si>
    <r>
      <t>Soz=S</t>
    </r>
    <r>
      <rPr>
        <vertAlign val="subscript"/>
        <sz val="10"/>
        <rFont val="Times New Roman"/>
        <family val="1"/>
        <charset val="204"/>
      </rPr>
      <t>0-14</t>
    </r>
    <r>
      <rPr>
        <sz val="10"/>
        <rFont val="Times New Roman"/>
        <family val="1"/>
        <charset val="204"/>
      </rPr>
      <t>+S</t>
    </r>
    <r>
      <rPr>
        <vertAlign val="subscript"/>
        <sz val="10"/>
        <rFont val="Times New Roman"/>
        <family val="1"/>
        <charset val="204"/>
      </rPr>
      <t>15-17</t>
    </r>
    <r>
      <rPr>
        <sz val="10"/>
        <rFont val="Times New Roman"/>
        <family val="1"/>
        <charset val="204"/>
      </rPr>
      <t>+S</t>
    </r>
    <r>
      <rPr>
        <vertAlign val="subscript"/>
        <sz val="10"/>
        <rFont val="Times New Roman"/>
        <family val="1"/>
        <charset val="204"/>
      </rPr>
      <t>18+</t>
    </r>
  </si>
  <si>
    <r>
      <rPr>
        <b/>
        <sz val="10"/>
        <rFont val="Times New Roman"/>
        <family val="1"/>
        <charset val="204"/>
      </rPr>
      <t>S</t>
    </r>
    <r>
      <rPr>
        <b/>
        <vertAlign val="subscript"/>
        <sz val="10"/>
        <rFont val="Times New Roman"/>
        <family val="1"/>
        <charset val="204"/>
      </rPr>
      <t>0-14</t>
    </r>
    <r>
      <rPr>
        <sz val="10"/>
        <rFont val="Times New Roman"/>
        <family val="1"/>
        <charset val="204"/>
      </rPr>
      <t xml:space="preserve"> - число обращений в медицинские организации по проблемам, связанным с образом жизни, детьми в возрасте 0-14 лет в отчетном периоде, тысяч человек;
</t>
    </r>
    <r>
      <rPr>
        <b/>
        <sz val="10"/>
        <rFont val="Times New Roman"/>
        <family val="1"/>
        <charset val="204"/>
      </rPr>
      <t>S1</t>
    </r>
    <r>
      <rPr>
        <b/>
        <vertAlign val="subscript"/>
        <sz val="10"/>
        <rFont val="Times New Roman"/>
        <family val="1"/>
        <charset val="204"/>
      </rPr>
      <t>5-17</t>
    </r>
    <r>
      <rPr>
        <sz val="10"/>
        <rFont val="Times New Roman"/>
        <family val="1"/>
        <charset val="204"/>
      </rPr>
      <t xml:space="preserve"> - число обращений в медицинские организации по проблемам, связанным с образом жизни, детьми в возрасте 15-17 лет в отчетном периоде, тысяч человек;
</t>
    </r>
    <r>
      <rPr>
        <b/>
        <sz val="10"/>
        <rFont val="Times New Roman"/>
        <family val="1"/>
        <charset val="204"/>
      </rPr>
      <t>S</t>
    </r>
    <r>
      <rPr>
        <b/>
        <vertAlign val="subscript"/>
        <sz val="10"/>
        <rFont val="Times New Roman"/>
        <family val="1"/>
        <charset val="204"/>
      </rPr>
      <t xml:space="preserve">18+ </t>
    </r>
    <r>
      <rPr>
        <sz val="10"/>
        <rFont val="Times New Roman"/>
        <family val="1"/>
        <charset val="204"/>
      </rPr>
      <t>- число обращений в медицинские организации по проблемам, связанным с образом жизни, лицами в возрасте 18 лет и более в отчетном периоде, тысяч человек</t>
    </r>
  </si>
  <si>
    <t>ежегодно до 1 мая года, следующего за отчетным годом</t>
  </si>
  <si>
    <t>Тр= ((Pip/Pbp)*100)-100%</t>
  </si>
  <si>
    <r>
      <rPr>
        <b/>
        <sz val="10"/>
        <rFont val="Times New Roman"/>
        <family val="1"/>
        <charset val="204"/>
      </rPr>
      <t xml:space="preserve">Pip </t>
    </r>
    <r>
      <rPr>
        <sz val="10"/>
        <rFont val="Times New Roman"/>
        <family val="1"/>
        <charset val="204"/>
      </rPr>
      <t xml:space="preserve">- число случаев заболеваний с впервые в жизни установленным диагнозом ожирение за отчетный период, единица;
</t>
    </r>
    <r>
      <rPr>
        <b/>
        <sz val="10"/>
        <rFont val="Times New Roman"/>
        <family val="1"/>
        <charset val="204"/>
      </rPr>
      <t>Pbp</t>
    </r>
    <r>
      <rPr>
        <sz val="10"/>
        <rFont val="Times New Roman"/>
        <family val="1"/>
        <charset val="204"/>
      </rPr>
      <t xml:space="preserve"> - число случаев заболеваний с впервые в жизни установленным диагнозом ожирение за предыдущий период, единица</t>
    </r>
  </si>
  <si>
    <t>ФФСН № 12</t>
  </si>
  <si>
    <t>Ug = (Cdn/Cspn)*10000</t>
  </si>
  <si>
    <r>
      <rPr>
        <b/>
        <sz val="10"/>
        <rFont val="Times New Roman"/>
        <family val="1"/>
        <charset val="204"/>
      </rPr>
      <t>Cdn</t>
    </r>
    <r>
      <rPr>
        <sz val="10"/>
        <rFont val="Times New Roman"/>
        <family val="1"/>
        <charset val="204"/>
      </rPr>
      <t xml:space="preserve"> - число лиц в возрасте 60 лет и старше, поступивших на геронтологические койки, в отчетном периоде (человек);
</t>
    </r>
    <r>
      <rPr>
        <b/>
        <sz val="10"/>
        <rFont val="Times New Roman"/>
        <family val="1"/>
        <charset val="204"/>
      </rPr>
      <t>Cspn</t>
    </r>
    <r>
      <rPr>
        <sz val="10"/>
        <rFont val="Times New Roman"/>
        <family val="1"/>
        <charset val="204"/>
      </rPr>
      <t xml:space="preserve"> - среднегодовая численность населения в возрасте 60 лет и старше в отчетном периоде (человек)</t>
    </r>
  </si>
  <si>
    <t>31 марта года, следующего за отчетным годом</t>
  </si>
  <si>
    <t>Opmo = (Col/Csgn)*100</t>
  </si>
  <si>
    <r>
      <rPr>
        <b/>
        <sz val="10"/>
        <rFont val="Times New Roman"/>
        <family val="1"/>
        <charset val="204"/>
      </rPr>
      <t xml:space="preserve">Col </t>
    </r>
    <r>
      <rPr>
        <sz val="10"/>
        <rFont val="Times New Roman"/>
        <family val="1"/>
        <charset val="204"/>
      </rPr>
      <t xml:space="preserve">-  число лиц старше трудоспособного возраста, прошедших профилактический медицинский осмотр, включая диспансеризацию, в отчетном периоде (человек);
</t>
    </r>
    <r>
      <rPr>
        <b/>
        <sz val="10"/>
        <rFont val="Times New Roman"/>
        <family val="1"/>
        <charset val="204"/>
      </rPr>
      <t>Csgn</t>
    </r>
    <r>
      <rPr>
        <sz val="10"/>
        <rFont val="Times New Roman"/>
        <family val="1"/>
        <charset val="204"/>
      </rPr>
      <t xml:space="preserve"> - среднегодовая численность населения старше трудоспособного возраста в отчетном периоде (человек)</t>
    </r>
  </si>
  <si>
    <t>Ddn = (Cdn/Cmb)*100</t>
  </si>
  <si>
    <r>
      <rPr>
        <b/>
        <sz val="10"/>
        <rFont val="Times New Roman"/>
        <family val="1"/>
        <charset val="204"/>
      </rPr>
      <t>Cdn</t>
    </r>
    <r>
      <rPr>
        <sz val="10"/>
        <rFont val="Times New Roman"/>
        <family val="1"/>
        <charset val="204"/>
      </rPr>
      <t xml:space="preserve"> - число лиц старше трудоспособного возраста, у которых выявлены заболевания и патологические состояния, находящихся под диспансерным наблюдением, в отчетном периоде (человек);
</t>
    </r>
    <r>
      <rPr>
        <b/>
        <sz val="10"/>
        <rFont val="Times New Roman"/>
        <family val="1"/>
        <charset val="204"/>
      </rPr>
      <t>Cmb</t>
    </r>
    <r>
      <rPr>
        <sz val="10"/>
        <rFont val="Times New Roman"/>
        <family val="1"/>
        <charset val="204"/>
      </rPr>
      <t xml:space="preserve"> - число лиц старше трудоспособного возраста, у которых выявлены заболевания и патологические состояния, в отчетном периоде (человек)</t>
    </r>
  </si>
  <si>
    <t>Krv=Crv/1000</t>
  </si>
  <si>
    <r>
      <rPr>
        <b/>
        <sz val="10"/>
        <rFont val="Times New Roman"/>
        <family val="1"/>
        <charset val="204"/>
      </rPr>
      <t>Crv</t>
    </r>
    <r>
      <rPr>
        <sz val="10"/>
        <rFont val="Times New Roman"/>
        <family val="1"/>
        <charset val="204"/>
      </rPr>
      <t xml:space="preserve"> - число рентгенэндоваскулярных вмешательств в лечебных целях (операций ангиопластик коронарных артерий), в отчетном периоде единица</t>
    </r>
  </si>
  <si>
    <t>форма федерального статистического наблюдения №14 "Сведения о деятельности подразделений медицинской организации, оказывающих медицинскую помощь в стационарных условиях" (далее - ФФСН №14)</t>
  </si>
  <si>
    <t>ФФСН № 14</t>
  </si>
  <si>
    <t>D=(K/Kd)*100</t>
  </si>
  <si>
    <t>Dllo = (Cllo/Cdn)*100</t>
  </si>
  <si>
    <r>
      <rPr>
        <b/>
        <sz val="10"/>
        <rFont val="Times New Roman"/>
        <family val="1"/>
        <charset val="204"/>
      </rPr>
      <t>Cllo</t>
    </r>
    <r>
      <rPr>
        <sz val="10"/>
        <rFont val="Times New Roman"/>
        <family val="1"/>
        <charset val="204"/>
      </rPr>
      <t xml:space="preserve"> - число взрослых пациентов, находившихся в отчетном году под диспансерным наблюдением по поводу перенесенного острого нарушения мозгового кровообращения, инфаркта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и бесплатно получавших необходимые лекарственные препараты в амбулаторных условиях, за исключением лиц, имеющих право на социальную помощь, в отчетном периоде, человек;
</t>
    </r>
    <r>
      <rPr>
        <b/>
        <sz val="10"/>
        <rFont val="Times New Roman"/>
        <family val="1"/>
        <charset val="204"/>
      </rPr>
      <t xml:space="preserve">Cdn </t>
    </r>
    <r>
      <rPr>
        <sz val="10"/>
        <rFont val="Times New Roman"/>
        <family val="1"/>
        <charset val="204"/>
      </rPr>
      <t>- число взрослых пациентов, находившихся в отчетном году под диспансерным наблюдением по поводу перенесенного острого нарушения мозгового кровообращения, инфаркта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за исключением лиц, имеющих право на социальную помощь, в отчетном периоде, человек</t>
    </r>
  </si>
  <si>
    <t>Lbsk=(Cubsk/Cgnbsk)*100</t>
  </si>
  <si>
    <r>
      <rPr>
        <b/>
        <sz val="10"/>
        <rFont val="Times New Roman"/>
        <family val="1"/>
        <charset val="204"/>
      </rPr>
      <t>Cubsk</t>
    </r>
    <r>
      <rPr>
        <sz val="10"/>
        <rFont val="Times New Roman"/>
        <family val="1"/>
        <charset val="204"/>
      </rPr>
      <t xml:space="preserve"> -  число умерших от болезней системы кровообращения взрослых пациентов, состоявших под диспансерным наблюдением по поводу болезней системы кровообращения, в отчетном периоде, человек;
</t>
    </r>
    <r>
      <rPr>
        <b/>
        <sz val="10"/>
        <rFont val="Times New Roman"/>
        <family val="1"/>
        <charset val="204"/>
      </rPr>
      <t>Cgnbsk</t>
    </r>
    <r>
      <rPr>
        <sz val="10"/>
        <rFont val="Times New Roman"/>
        <family val="1"/>
        <charset val="204"/>
      </rPr>
      <t xml:space="preserve"> - общее число взрослых пациентов, состоявших под диспансерным наблюдением по поводу болезней системы кровообращения, в отчетном периоде, человек</t>
    </r>
  </si>
  <si>
    <r>
      <t>U</t>
    </r>
    <r>
      <rPr>
        <vertAlign val="subscript"/>
        <sz val="10"/>
        <rFont val="Times New Roman"/>
        <family val="1"/>
        <charset val="204"/>
      </rPr>
      <t>5v</t>
    </r>
    <r>
      <rPr>
        <sz val="10"/>
        <rFont val="Times New Roman"/>
        <family val="1"/>
        <charset val="204"/>
      </rPr>
      <t xml:space="preserve"> =C</t>
    </r>
    <r>
      <rPr>
        <vertAlign val="subscript"/>
        <sz val="10"/>
        <rFont val="Times New Roman"/>
        <family val="1"/>
        <charset val="204"/>
      </rPr>
      <t>5L</t>
    </r>
    <r>
      <rPr>
        <sz val="10"/>
        <rFont val="Times New Roman"/>
        <family val="1"/>
        <charset val="204"/>
      </rPr>
      <t>/C</t>
    </r>
    <r>
      <rPr>
        <vertAlign val="subscript"/>
        <sz val="10"/>
        <rFont val="Times New Roman"/>
        <family val="1"/>
        <charset val="204"/>
      </rPr>
      <t>dn</t>
    </r>
    <r>
      <rPr>
        <sz val="10"/>
        <rFont val="Times New Roman"/>
        <family val="1"/>
        <charset val="204"/>
      </rPr>
      <t>*100</t>
    </r>
    <r>
      <rPr>
        <sz val="14"/>
        <color theme="1"/>
        <rFont val="Calibri"/>
        <family val="2"/>
        <charset val="204"/>
        <scheme val="minor"/>
      </rPr>
      <t/>
    </r>
  </si>
  <si>
    <r>
      <rPr>
        <b/>
        <sz val="10"/>
        <rFont val="Times New Roman"/>
        <family val="1"/>
        <charset val="204"/>
      </rPr>
      <t>C</t>
    </r>
    <r>
      <rPr>
        <b/>
        <vertAlign val="subscript"/>
        <sz val="10"/>
        <rFont val="Times New Roman"/>
        <family val="1"/>
        <charset val="204"/>
      </rPr>
      <t>5L</t>
    </r>
    <r>
      <rPr>
        <b/>
        <sz val="10"/>
        <rFont val="Times New Roman"/>
        <family val="1"/>
        <charset val="204"/>
      </rPr>
      <t xml:space="preserve"> </t>
    </r>
    <r>
      <rPr>
        <sz val="10"/>
        <rFont val="Times New Roman"/>
        <family val="1"/>
        <charset val="204"/>
      </rPr>
      <t xml:space="preserve">- чило пациентов, состоящих под диспансерным наблюдением с момента установления диагноза 5 лет и более за отчетный период (человек);
</t>
    </r>
    <r>
      <rPr>
        <b/>
        <sz val="10"/>
        <rFont val="Times New Roman"/>
        <family val="1"/>
        <charset val="204"/>
      </rPr>
      <t>C</t>
    </r>
    <r>
      <rPr>
        <b/>
        <vertAlign val="subscript"/>
        <sz val="10"/>
        <rFont val="Times New Roman"/>
        <family val="1"/>
        <charset val="204"/>
      </rPr>
      <t>dn</t>
    </r>
    <r>
      <rPr>
        <sz val="10"/>
        <rFont val="Times New Roman"/>
        <family val="1"/>
        <charset val="204"/>
      </rPr>
      <t xml:space="preserve"> - общее число пациентов, состоящих под диспансерным наблюдением на конец отчетного периода (человек).</t>
    </r>
  </si>
  <si>
    <t>форма федерального статистического наблюдения № 7 "Сведения о злокачественных новообразованиях" (далее - ФФСН №7)</t>
  </si>
  <si>
    <t>Ogl = Culg/Chg*100</t>
  </si>
  <si>
    <t>ФФСН № 7</t>
  </si>
  <si>
    <t>D=((Кл+Кдн)/Kд)*100</t>
  </si>
  <si>
    <r>
      <rPr>
        <b/>
        <sz val="10"/>
        <rFont val="Times New Roman"/>
        <family val="1"/>
        <charset val="204"/>
      </rPr>
      <t>Kл</t>
    </r>
    <r>
      <rPr>
        <sz val="10"/>
        <rFont val="Times New Roman"/>
        <family val="1"/>
        <charset val="204"/>
      </rPr>
      <t xml:space="preserve"> - число лиц с онкологическими заболеваниями, застрахованных в системе ОМС, состоявших в отчетном периоде под диспансерным наблюдением, получивших в отчетном периоде медицинские услуги в связи с онкологическим заболеванием в стационарных условиях и/или условиях дневного стационара, человек;</t>
    </r>
    <r>
      <rPr>
        <b/>
        <sz val="10"/>
        <rFont val="Times New Roman"/>
        <family val="1"/>
        <charset val="204"/>
      </rPr>
      <t xml:space="preserve">
Кдн </t>
    </r>
    <r>
      <rPr>
        <sz val="10"/>
        <rFont val="Times New Roman"/>
        <family val="1"/>
        <charset val="204"/>
      </rPr>
      <t xml:space="preserve">- число лиц с онкологическими заболеваниями, застрахованных в системе ОМС, состоявших в отчетном периоде под диспансерным наблюдением, получивших в отчетном периоде медицинские услуги в связи с онкологическим заболеванием в амбулаторных условиях, в том числе в рамках диспансерного наблюдения врачами-специалистами, человек;
</t>
    </r>
    <r>
      <rPr>
        <b/>
        <sz val="10"/>
        <rFont val="Times New Roman"/>
        <family val="1"/>
        <charset val="204"/>
      </rPr>
      <t xml:space="preserve">Kд </t>
    </r>
    <r>
      <rPr>
        <sz val="10"/>
        <rFont val="Times New Roman"/>
        <family val="1"/>
        <charset val="204"/>
      </rPr>
      <t>- число лиц с онкологическими заболеваниями, застрахованных в системе ОМС, состоявших в отчетном периоде под диспансерным наблюдением, человек</t>
    </r>
  </si>
  <si>
    <r>
      <t>D</t>
    </r>
    <r>
      <rPr>
        <vertAlign val="subscript"/>
        <sz val="10"/>
        <rFont val="Times New Roman"/>
        <family val="1"/>
        <charset val="204"/>
      </rPr>
      <t>I-I</t>
    </r>
    <r>
      <rPr>
        <sz val="10"/>
        <rFont val="Times New Roman"/>
        <family val="1"/>
        <charset val="204"/>
      </rPr>
      <t>I=C</t>
    </r>
    <r>
      <rPr>
        <vertAlign val="subscript"/>
        <sz val="10"/>
        <rFont val="Times New Roman"/>
        <family val="1"/>
        <charset val="204"/>
      </rPr>
      <t>pI-II</t>
    </r>
    <r>
      <rPr>
        <sz val="10"/>
        <rFont val="Times New Roman"/>
        <family val="1"/>
        <charset val="204"/>
      </rPr>
      <t>/C</t>
    </r>
    <r>
      <rPr>
        <vertAlign val="subscript"/>
        <sz val="10"/>
        <rFont val="Times New Roman"/>
        <family val="1"/>
        <charset val="204"/>
      </rPr>
      <t>vv</t>
    </r>
    <r>
      <rPr>
        <sz val="10"/>
        <rFont val="Times New Roman"/>
        <family val="1"/>
        <charset val="204"/>
      </rPr>
      <t>*100</t>
    </r>
  </si>
  <si>
    <r>
      <t>Cp</t>
    </r>
    <r>
      <rPr>
        <vertAlign val="subscript"/>
        <sz val="10"/>
        <rFont val="Times New Roman"/>
        <family val="1"/>
        <charset val="204"/>
      </rPr>
      <t>I-II</t>
    </r>
    <r>
      <rPr>
        <sz val="10"/>
        <rFont val="Times New Roman"/>
        <family val="1"/>
        <charset val="204"/>
      </rPr>
      <t xml:space="preserve"> - число злокачественных новообразований, выявленных на I-II стадии заболевания в отчетном периоде (без выявленных посмертно), единица;
Cvv - общее число злокачественных новообразований, выявленных в отчетном периоде (без выявленных посмертно), единица</t>
    </r>
  </si>
  <si>
    <t>К=a+b+c</t>
  </si>
  <si>
    <r>
      <rPr>
        <b/>
        <sz val="10"/>
        <rFont val="Times New Roman"/>
        <family val="1"/>
        <charset val="204"/>
      </rPr>
      <t>a</t>
    </r>
    <r>
      <rPr>
        <sz val="10"/>
        <rFont val="Times New Roman"/>
        <family val="1"/>
        <charset val="204"/>
      </rPr>
      <t xml:space="preserve"> - стоимость оказанных иностранным гражданам медицинских услуг медицинскими организациями, подведомственными федеральным органам исполнительной власти, за отчетный период (млн долларов США);
</t>
    </r>
    <r>
      <rPr>
        <b/>
        <sz val="10"/>
        <rFont val="Times New Roman"/>
        <family val="1"/>
        <charset val="204"/>
      </rPr>
      <t>b</t>
    </r>
    <r>
      <rPr>
        <sz val="10"/>
        <rFont val="Times New Roman"/>
        <family val="1"/>
        <charset val="204"/>
      </rPr>
      <t xml:space="preserve"> - стоимость оказанных иностранным гражданам медицинских услуг медицинскими организациями, подведомственными органам государственной власти субъектов Российской Федерации в сфере охраны здоровья и органам местного самоуправления, за отчетный период (млн долларов США);
</t>
    </r>
    <r>
      <rPr>
        <b/>
        <sz val="10"/>
        <rFont val="Times New Roman"/>
        <family val="1"/>
        <charset val="204"/>
      </rPr>
      <t>c</t>
    </r>
    <r>
      <rPr>
        <sz val="10"/>
        <rFont val="Times New Roman"/>
        <family val="1"/>
        <charset val="204"/>
      </rPr>
      <t xml:space="preserve"> - стоимость оказанных иностранным гражданам медицинских услуг медицинскими организациями частной системы здравоохранения за отчетный период (млн долларов США).</t>
    </r>
  </si>
  <si>
    <t>форма федерального статистического наблюдения № 62 "Сведения о ресурсном обеспечении и об оказании медицинской помощи населению" (далее - ФФСН № 62)</t>
  </si>
  <si>
    <t>10 июня года, следующего за отчетным годом</t>
  </si>
  <si>
    <t>S=a+b+c</t>
  </si>
  <si>
    <r>
      <rPr>
        <b/>
        <sz val="10"/>
        <rFont val="Times New Roman"/>
        <family val="1"/>
        <charset val="204"/>
      </rPr>
      <t>a</t>
    </r>
    <r>
      <rPr>
        <sz val="10"/>
        <rFont val="Times New Roman"/>
        <family val="1"/>
        <charset val="204"/>
      </rPr>
      <t xml:space="preserve"> - число иностранных граждан, которым оказаны медицинские услуги медицинскими организациями, подведомственными федеральным органам исполнительной власти в отчетном периоде (тыс. человек);
</t>
    </r>
    <r>
      <rPr>
        <b/>
        <sz val="10"/>
        <rFont val="Times New Roman"/>
        <family val="1"/>
        <charset val="204"/>
      </rPr>
      <t>b</t>
    </r>
    <r>
      <rPr>
        <sz val="10"/>
        <rFont val="Times New Roman"/>
        <family val="1"/>
        <charset val="204"/>
      </rPr>
      <t xml:space="preserve"> - число иностранных граждан, которым оказаны медицинские услуги медицинскими организациями, подведомственными органам государственной власти субъектов Российской Федерации в сфере охраны здоровья и органам местного самоуправления в отчетном периоде (тыс. человек);
</t>
    </r>
    <r>
      <rPr>
        <b/>
        <sz val="10"/>
        <rFont val="Times New Roman"/>
        <family val="1"/>
        <charset val="204"/>
      </rPr>
      <t>c</t>
    </r>
    <r>
      <rPr>
        <sz val="10"/>
        <rFont val="Times New Roman"/>
        <family val="1"/>
        <charset val="204"/>
      </rPr>
      <t xml:space="preserve"> - число иностранных граждан, которым оказаны медицинские услуги медицинскими организациями частной системы здравоохранения в отчетном периоде (тыс. человек)</t>
    </r>
  </si>
  <si>
    <t>ФФСН № 62</t>
  </si>
  <si>
    <t>Ddbes = Cdbes/Cpbes*100</t>
  </si>
  <si>
    <r>
      <rPr>
        <b/>
        <sz val="10"/>
        <rFont val="Times New Roman"/>
        <family val="1"/>
        <charset val="204"/>
      </rPr>
      <t xml:space="preserve">Cdbes </t>
    </r>
    <r>
      <rPr>
        <sz val="10"/>
        <rFont val="Times New Roman"/>
        <family val="1"/>
        <charset val="204"/>
      </rPr>
      <t>- число заболеваний эндокринной системы, расстройства питания и нарушения обмена веществ с впервые в жизни установленными диагнозами среди детей в возрасте 0-17 лет, в отношении которых установлено диспансерное наблюдение в субъекте Российской Федерации (в Российской Федерации), в отчетном периоде (единица);</t>
    </r>
    <r>
      <rPr>
        <b/>
        <sz val="10"/>
        <rFont val="Times New Roman"/>
        <family val="1"/>
        <charset val="204"/>
      </rPr>
      <t xml:space="preserve">
Cpbes </t>
    </r>
    <r>
      <rPr>
        <sz val="10"/>
        <rFont val="Times New Roman"/>
        <family val="1"/>
        <charset val="204"/>
      </rPr>
      <t>- число заболеваний эндокринной системы, расстройства питания и нарушения обмена веществ с впервые в жизни установленными диагнозами среди детей в возрасте 0-17 лет в субъекте Российской Федерации (в Российской Федерации) в отчетном периоде (единица)</t>
    </r>
  </si>
  <si>
    <t>Ddkms=Cdkms/Cpkms*100</t>
  </si>
  <si>
    <r>
      <rPr>
        <b/>
        <sz val="10"/>
        <rFont val="Times New Roman"/>
        <family val="1"/>
        <charset val="204"/>
      </rPr>
      <t>Cdkms</t>
    </r>
    <r>
      <rPr>
        <sz val="10"/>
        <rFont val="Times New Roman"/>
        <family val="1"/>
        <charset val="204"/>
      </rPr>
      <t xml:space="preserve"> - число заболеваний костно-мышечной системы и соединительной ткани с впервые в жизни установленными диагнозами среди детей в возрасте 0-17 лет, по поводу которых установлено диспансерное наблюдение в субъекте Российской Федерации (в Российской Федерации), в отчетном периоде (единица);
</t>
    </r>
    <r>
      <rPr>
        <b/>
        <sz val="10"/>
        <rFont val="Times New Roman"/>
        <family val="1"/>
        <charset val="204"/>
      </rPr>
      <t>Cpkms</t>
    </r>
    <r>
      <rPr>
        <sz val="10"/>
        <rFont val="Times New Roman"/>
        <family val="1"/>
        <charset val="204"/>
      </rPr>
      <t xml:space="preserve"> - число заболеваний костно-мышечной системы и соединительной ткани с впервые в жизни установленными диагнозами среди детей в возрасте 0-17 лет в субъекте Российской Федерации (в Российской Федерации) в отчетном периоде (единица)</t>
    </r>
  </si>
  <si>
    <t>Ddgl = Cdgl/Cpgl*100</t>
  </si>
  <si>
    <r>
      <rPr>
        <b/>
        <sz val="10"/>
        <rFont val="Times New Roman"/>
        <family val="1"/>
        <charset val="204"/>
      </rPr>
      <t>Cdgl</t>
    </r>
    <r>
      <rPr>
        <sz val="10"/>
        <rFont val="Times New Roman"/>
        <family val="1"/>
        <charset val="204"/>
      </rPr>
      <t xml:space="preserve"> - число заболеваний глаза и его придаточного аппарата с впервые в жизни установленными диагнозами среди детей в возрасте 0-17 лет, в отношении которых установлено диспансерное наблюдение, в субъекте Российской Федерации (в Российской Федерации), в отчетном периоде (единица);
</t>
    </r>
    <r>
      <rPr>
        <b/>
        <sz val="10"/>
        <rFont val="Times New Roman"/>
        <family val="1"/>
        <charset val="204"/>
      </rPr>
      <t>Cpgl</t>
    </r>
    <r>
      <rPr>
        <sz val="10"/>
        <rFont val="Times New Roman"/>
        <family val="1"/>
        <charset val="204"/>
      </rPr>
      <t xml:space="preserve"> - число заболеваний глаза и его придаточного аппарата с впервые в жизни установленными диагнозами среди детей в возрасте 0-17 лет в отчетном периоде (единица)</t>
    </r>
  </si>
  <si>
    <t>Dbop = Cdbop/Cpbop*100</t>
  </si>
  <si>
    <r>
      <rPr>
        <b/>
        <sz val="10"/>
        <rFont val="Times New Roman"/>
        <family val="1"/>
        <charset val="204"/>
      </rPr>
      <t>Cdbop</t>
    </r>
    <r>
      <rPr>
        <sz val="10"/>
        <rFont val="Times New Roman"/>
        <family val="1"/>
        <charset val="204"/>
      </rPr>
      <t xml:space="preserve"> - число заболеваний органов пищеварения с впервые в жизни установленными диагнозами среди детей в возрасте 0-17 лет, в отношении которых установлено диспансерное наблюдение в субъекте Российской Федерации (в Российской Федерации), в отчетном периоде (единица);
</t>
    </r>
    <r>
      <rPr>
        <b/>
        <sz val="10"/>
        <rFont val="Times New Roman"/>
        <family val="1"/>
        <charset val="204"/>
      </rPr>
      <t>Cpbop</t>
    </r>
    <r>
      <rPr>
        <sz val="10"/>
        <rFont val="Times New Roman"/>
        <family val="1"/>
        <charset val="204"/>
      </rPr>
      <t xml:space="preserve"> - число заболеваний органов пищеварения с впервые в жизни установленными диагнозами среди детей в возрасте 0-17 лет в субъекте Российской Федерации (в Российской Федерации) в отчетном периоде (единица)</t>
    </r>
  </si>
  <si>
    <t>Dbsk = Cdbsk/Cpbsk*100</t>
  </si>
  <si>
    <r>
      <rPr>
        <b/>
        <sz val="10"/>
        <rFont val="Times New Roman"/>
        <family val="1"/>
        <charset val="204"/>
      </rPr>
      <t>Cdbsk</t>
    </r>
    <r>
      <rPr>
        <sz val="10"/>
        <rFont val="Times New Roman"/>
        <family val="1"/>
        <charset val="204"/>
      </rPr>
      <t xml:space="preserve"> - число заболеваний системы кровообращения с впервые в жизни установленными диагнозами среди детей в возрасте 0-17 лет, в отношении которых установлено диспансерное наблюдение, в субъекте Российской Федерации (в Российской Федерации) в отчетном периоде (единица);
</t>
    </r>
    <r>
      <rPr>
        <b/>
        <sz val="10"/>
        <rFont val="Times New Roman"/>
        <family val="1"/>
        <charset val="204"/>
      </rPr>
      <t>Cpbsk</t>
    </r>
    <r>
      <rPr>
        <sz val="10"/>
        <rFont val="Times New Roman"/>
        <family val="1"/>
        <charset val="204"/>
      </rPr>
      <t xml:space="preserve"> - число заболеваний системы кровообращения с впервые в жизни установленными диагнозами среди детей в возрасте 0-17 лет в субъекте Российской Федерации (в Российской Федерации) в отчетном периоде (единица)</t>
    </r>
  </si>
  <si>
    <t>Dpdpr = Cpdpr/Cpd*100</t>
  </si>
  <si>
    <r>
      <rPr>
        <b/>
        <sz val="10"/>
        <rFont val="Times New Roman"/>
        <family val="1"/>
        <charset val="204"/>
      </rPr>
      <t>Cpdpr</t>
    </r>
    <r>
      <rPr>
        <sz val="10"/>
        <rFont val="Times New Roman"/>
        <family val="1"/>
        <charset val="204"/>
      </rPr>
      <t xml:space="preserve">- число посещений детьми медицинских организаций с профилактическими целями от 0 до 17 лет включительно в субъекте Российской Федерации (в Российской Федерации) включительно в отчетном периоде (посещение в смену);
</t>
    </r>
    <r>
      <rPr>
        <b/>
        <sz val="10"/>
        <rFont val="Times New Roman"/>
        <family val="1"/>
        <charset val="204"/>
      </rPr>
      <t>Cpd</t>
    </r>
    <r>
      <rPr>
        <sz val="10"/>
        <rFont val="Times New Roman"/>
        <family val="1"/>
        <charset val="204"/>
      </rPr>
      <t xml:space="preserve"> - число всех посещений детьми медицинских организаций за отчетный период в субъекте Российской Федерации (в Российской Федерации) (посещение в смену)</t>
    </r>
  </si>
  <si>
    <t>Drpz=Crpz/Cpr*100</t>
  </si>
  <si>
    <r>
      <rPr>
        <b/>
        <sz val="10"/>
        <rFont val="Times New Roman"/>
        <family val="1"/>
        <charset val="204"/>
      </rPr>
      <t>Crpz</t>
    </r>
    <r>
      <rPr>
        <sz val="10"/>
        <rFont val="Times New Roman"/>
        <family val="1"/>
        <charset val="204"/>
      </rPr>
      <t xml:space="preserve"> - число преждевременных родов (22-37 недель) в перинатальных центрах в субъекте Российской Федерации (в Российской Федерации) в отчетном периоде (единица);
</t>
    </r>
    <r>
      <rPr>
        <b/>
        <sz val="10"/>
        <rFont val="Times New Roman"/>
        <family val="1"/>
        <charset val="204"/>
      </rPr>
      <t>Cpr</t>
    </r>
    <r>
      <rPr>
        <sz val="10"/>
        <rFont val="Times New Roman"/>
        <family val="1"/>
        <charset val="204"/>
      </rPr>
      <t xml:space="preserve"> - общее число преждевременных родов (22-37 недель) в субъекте Российской Федерации (в Российской Федерации) в отчетном периоде (единица)</t>
    </r>
  </si>
  <si>
    <r>
      <t>q</t>
    </r>
    <r>
      <rPr>
        <vertAlign val="subscript"/>
        <sz val="10"/>
        <rFont val="Times New Roman"/>
        <family val="1"/>
        <charset val="204"/>
      </rPr>
      <t>0-4</t>
    </r>
    <r>
      <rPr>
        <sz val="10"/>
        <rFont val="Times New Roman"/>
        <family val="1"/>
        <charset val="204"/>
      </rPr>
      <t>=((l</t>
    </r>
    <r>
      <rPr>
        <vertAlign val="subscript"/>
        <sz val="10"/>
        <rFont val="Times New Roman"/>
        <family val="1"/>
        <charset val="204"/>
      </rPr>
      <t>0</t>
    </r>
    <r>
      <rPr>
        <sz val="10"/>
        <rFont val="Times New Roman"/>
        <family val="1"/>
        <charset val="204"/>
      </rPr>
      <t>-l</t>
    </r>
    <r>
      <rPr>
        <vertAlign val="subscript"/>
        <sz val="10"/>
        <rFont val="Times New Roman"/>
        <family val="1"/>
        <charset val="204"/>
      </rPr>
      <t>5</t>
    </r>
    <r>
      <rPr>
        <sz val="10"/>
        <rFont val="Times New Roman"/>
        <family val="1"/>
        <charset val="204"/>
      </rPr>
      <t>)/l</t>
    </r>
    <r>
      <rPr>
        <vertAlign val="subscript"/>
        <sz val="10"/>
        <rFont val="Times New Roman"/>
        <family val="1"/>
        <charset val="204"/>
      </rPr>
      <t>0</t>
    </r>
    <r>
      <rPr>
        <sz val="10"/>
        <rFont val="Times New Roman"/>
        <family val="1"/>
        <charset val="204"/>
      </rPr>
      <t>)*1000</t>
    </r>
  </si>
  <si>
    <r>
      <rPr>
        <b/>
        <sz val="10"/>
        <rFont val="Times New Roman"/>
        <family val="1"/>
        <charset val="204"/>
      </rPr>
      <t>l</t>
    </r>
    <r>
      <rPr>
        <b/>
        <vertAlign val="subscript"/>
        <sz val="10"/>
        <rFont val="Times New Roman"/>
        <family val="1"/>
        <charset val="204"/>
      </rPr>
      <t>0</t>
    </r>
    <r>
      <rPr>
        <b/>
        <sz val="10"/>
        <rFont val="Times New Roman"/>
        <family val="1"/>
        <charset val="204"/>
      </rPr>
      <t xml:space="preserve"> </t>
    </r>
    <r>
      <rPr>
        <sz val="10"/>
        <rFont val="Times New Roman"/>
        <family val="1"/>
        <charset val="204"/>
      </rPr>
      <t xml:space="preserve">- табличное число родившихся (100000);
</t>
    </r>
    <r>
      <rPr>
        <b/>
        <sz val="10"/>
        <rFont val="Times New Roman"/>
        <family val="1"/>
        <charset val="204"/>
      </rPr>
      <t>l</t>
    </r>
    <r>
      <rPr>
        <b/>
        <vertAlign val="subscript"/>
        <sz val="10"/>
        <rFont val="Times New Roman"/>
        <family val="1"/>
        <charset val="204"/>
      </rPr>
      <t>5</t>
    </r>
    <r>
      <rPr>
        <b/>
        <sz val="10"/>
        <rFont val="Times New Roman"/>
        <family val="1"/>
        <charset val="204"/>
      </rPr>
      <t xml:space="preserve"> </t>
    </r>
    <r>
      <rPr>
        <sz val="10"/>
        <rFont val="Times New Roman"/>
        <family val="1"/>
        <charset val="204"/>
      </rPr>
      <t>- табличное число доживающих до точного возраста 5 лет</t>
    </r>
  </si>
  <si>
    <t xml:space="preserve">
Росстат</t>
  </si>
  <si>
    <t>21 августа года, следующего за отчетным годом</t>
  </si>
  <si>
    <r>
      <t>mx=</t>
    </r>
    <r>
      <rPr>
        <sz val="10"/>
        <rFont val="Symbol"/>
        <family val="1"/>
        <charset val="2"/>
      </rPr>
      <t>å</t>
    </r>
    <r>
      <rPr>
        <sz val="10"/>
        <rFont val="Times New Roman"/>
        <family val="1"/>
        <charset val="204"/>
      </rPr>
      <t>Mx/</t>
    </r>
    <r>
      <rPr>
        <sz val="10"/>
        <rFont val="Symbol"/>
        <family val="1"/>
        <charset val="2"/>
      </rPr>
      <t>å</t>
    </r>
    <r>
      <rPr>
        <sz val="10"/>
        <rFont val="Times New Roman"/>
        <family val="1"/>
        <charset val="204"/>
      </rPr>
      <t>Sx *100000</t>
    </r>
  </si>
  <si>
    <t>x - возраст, лет;
Mx - число умерших детей в возрасте 0-17 лет;
Sx - среднегодовая численность детей в возрасте 0-17 лет</t>
  </si>
  <si>
    <t>Dcdp=(Ccdp/Cdp)*100</t>
  </si>
  <si>
    <r>
      <rPr>
        <b/>
        <sz val="10"/>
        <rFont val="Times New Roman"/>
        <family val="1"/>
        <charset val="204"/>
      </rPr>
      <t>Ccdp</t>
    </r>
    <r>
      <rPr>
        <sz val="10"/>
        <rFont val="Times New Roman"/>
        <family val="1"/>
        <charset val="204"/>
      </rPr>
      <t xml:space="preserve"> - количество детских поликлиник и детских поликлинических отделений с созданной современной инфраструктурой в субъекте Российской Федерации (в Российской Федерации) в отчетном периоде (единица);
</t>
    </r>
    <r>
      <rPr>
        <b/>
        <sz val="10"/>
        <rFont val="Times New Roman"/>
        <family val="1"/>
        <charset val="204"/>
      </rPr>
      <t xml:space="preserve">Cdp </t>
    </r>
    <r>
      <rPr>
        <sz val="10"/>
        <rFont val="Times New Roman"/>
        <family val="1"/>
        <charset val="204"/>
      </rPr>
      <t>- бщее количество детских поликлиник и детских поликлинических отделений (детские поликлиники, детские поликлинические отделения медицинских организаций, консультативно-диагностические центры для детей) в субъекте Российской Федерации (в Российской Федерации) в отчетном периоде (единица)</t>
    </r>
  </si>
  <si>
    <t>Dcvdp=(Ccvdp/Cocp)*100</t>
  </si>
  <si>
    <r>
      <rPr>
        <b/>
        <sz val="10"/>
        <rFont val="Times New Roman"/>
        <family val="1"/>
        <charset val="204"/>
      </rPr>
      <t xml:space="preserve">Ccvdp </t>
    </r>
    <r>
      <rPr>
        <sz val="10"/>
        <rFont val="Times New Roman"/>
        <family val="1"/>
        <charset val="204"/>
      </rPr>
      <t xml:space="preserve">- число выполненных детьми посещений детских поликлиник и поликлинических подразделений, в которых созданы комфортные условия пребывания детей и дооснащенных медицинским оборудованием в отчетном периоде в субъекте Российской Федерации (в Российской Федерации) (посещение в смену);
</t>
    </r>
    <r>
      <rPr>
        <b/>
        <sz val="10"/>
        <rFont val="Times New Roman"/>
        <family val="1"/>
        <charset val="204"/>
      </rPr>
      <t>Cocp</t>
    </r>
    <r>
      <rPr>
        <sz val="10"/>
        <rFont val="Times New Roman"/>
        <family val="1"/>
        <charset val="204"/>
      </rPr>
      <t xml:space="preserve"> - общее число посещений детьми детских поликлиник и поликлинических подразделений (детские поликлиники, детские поликлинические отделения медицинских организаций, консультативно диагностические центры для детей) в субъекте Российской Федерации (в Российской Федерации) в отчетном периоде (посещение в смену)</t>
    </r>
  </si>
  <si>
    <r>
      <t>Dumo=</t>
    </r>
    <r>
      <rPr>
        <sz val="10"/>
        <rFont val="Symbol"/>
        <family val="1"/>
        <charset val="2"/>
      </rPr>
      <t>å</t>
    </r>
    <r>
      <rPr>
        <vertAlign val="superscript"/>
        <sz val="10"/>
        <rFont val="Times New Roman"/>
        <family val="1"/>
        <charset val="204"/>
      </rPr>
      <t>M</t>
    </r>
    <r>
      <rPr>
        <vertAlign val="subscript"/>
        <sz val="10"/>
        <rFont val="Times New Roman"/>
        <family val="1"/>
        <charset val="204"/>
      </rPr>
      <t xml:space="preserve">i=1 </t>
    </r>
    <r>
      <rPr>
        <sz val="10"/>
        <rFont val="Times New Roman"/>
        <family val="1"/>
        <charset val="204"/>
      </rPr>
      <t>(Cczd</t>
    </r>
    <r>
      <rPr>
        <vertAlign val="subscript"/>
        <sz val="10"/>
        <rFont val="Times New Roman"/>
        <family val="1"/>
        <charset val="204"/>
      </rPr>
      <t>i</t>
    </r>
    <r>
      <rPr>
        <sz val="10"/>
        <rFont val="Times New Roman"/>
        <family val="1"/>
        <charset val="204"/>
      </rPr>
      <t>/Ccsd</t>
    </r>
    <r>
      <rPr>
        <vertAlign val="subscript"/>
        <sz val="10"/>
        <rFont val="Times New Roman"/>
        <family val="1"/>
        <charset val="204"/>
      </rPr>
      <t>i</t>
    </r>
    <r>
      <rPr>
        <sz val="10"/>
        <rFont val="Times New Roman"/>
        <family val="1"/>
        <charset val="204"/>
      </rPr>
      <t>)*100</t>
    </r>
  </si>
  <si>
    <r>
      <t xml:space="preserve">i=1, ..., М, М - отчетный месяц;
</t>
    </r>
    <r>
      <rPr>
        <b/>
        <sz val="10"/>
        <rFont val="Times New Roman"/>
        <family val="1"/>
        <charset val="204"/>
      </rPr>
      <t>Cczd</t>
    </r>
    <r>
      <rPr>
        <b/>
        <vertAlign val="subscript"/>
        <sz val="10"/>
        <rFont val="Times New Roman"/>
        <family val="1"/>
        <charset val="204"/>
      </rPr>
      <t>i</t>
    </r>
    <r>
      <rPr>
        <sz val="10"/>
        <rFont val="Times New Roman"/>
        <family val="1"/>
        <charset val="204"/>
      </rPr>
      <t xml:space="preserve"> - число занятых должностей врачей-педиатров в медицинских организациях, оказывающих медицинскую помощь в амбулаторных условиях в субъекте Российской Федерации (в Российской Федерации) в i-ом месяце (единица);
</t>
    </r>
    <r>
      <rPr>
        <b/>
        <sz val="10"/>
        <rFont val="Times New Roman"/>
        <family val="1"/>
        <charset val="204"/>
      </rPr>
      <t>Ccsd</t>
    </r>
    <r>
      <rPr>
        <b/>
        <vertAlign val="subscript"/>
        <sz val="10"/>
        <rFont val="Times New Roman"/>
        <family val="1"/>
        <charset val="204"/>
      </rPr>
      <t>i</t>
    </r>
    <r>
      <rPr>
        <sz val="10"/>
        <rFont val="Times New Roman"/>
        <family val="1"/>
        <charset val="204"/>
      </rPr>
      <t xml:space="preserve"> - число штатных должностей врачей-педиатров в медицинских организациях, оказывающих медицинскую помощь в амбулаторных условиях, в субъекте Российской Федерации (в Российской Федерации), в i-ом месяце (единица)</t>
    </r>
  </si>
  <si>
    <r>
      <rPr>
        <b/>
        <sz val="10"/>
        <rFont val="Times New Roman"/>
        <family val="1"/>
        <charset val="204"/>
      </rPr>
      <t>Uvp</t>
    </r>
    <r>
      <rPr>
        <sz val="10"/>
        <rFont val="Times New Roman"/>
        <family val="1"/>
        <charset val="204"/>
      </rPr>
      <t xml:space="preserve">- 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организациях, оказывающих медицинскую помощь в амбулаторных условиях), в субъектах Российской Федерации (Российской Федерации) нарастающим итогом: врачами, процент; 
</t>
    </r>
    <r>
      <rPr>
        <b/>
        <sz val="12"/>
        <rFont val="Times New Roman"/>
        <family val="1"/>
        <charset val="204"/>
      </rPr>
      <t>Z</t>
    </r>
    <r>
      <rPr>
        <b/>
        <sz val="10"/>
        <rFont val="Times New Roman"/>
        <family val="1"/>
        <charset val="204"/>
      </rPr>
      <t>vp</t>
    </r>
    <r>
      <rPr>
        <b/>
        <vertAlign val="subscript"/>
        <sz val="10"/>
        <rFont val="Times New Roman"/>
        <family val="1"/>
        <charset val="204"/>
      </rPr>
      <t>i</t>
    </r>
    <r>
      <rPr>
        <sz val="10"/>
        <rFont val="Times New Roman"/>
        <family val="1"/>
        <charset val="204"/>
      </rPr>
      <t xml:space="preserve"> -число занятых должностей врачей в подразделениях медицинских организаций, оказывающих медицинскую помощь в амбулаторных условиях в субъектах Российской Федерации (Российской Федерации) в i-ом месяце, единица;
</t>
    </r>
    <r>
      <rPr>
        <b/>
        <sz val="10"/>
        <rFont val="Times New Roman"/>
        <family val="1"/>
        <charset val="204"/>
      </rPr>
      <t>SHvp</t>
    </r>
    <r>
      <rPr>
        <b/>
        <vertAlign val="subscript"/>
        <sz val="10"/>
        <rFont val="Times New Roman"/>
        <family val="1"/>
        <charset val="204"/>
      </rPr>
      <t>i</t>
    </r>
    <r>
      <rPr>
        <sz val="10"/>
        <rFont val="Times New Roman"/>
        <family val="1"/>
        <charset val="204"/>
      </rPr>
      <t xml:space="preserve"> - число штатных должностей врачей в медицинских организациях, оказывающих медицинскую помощь в амбулаторных условиях в субъектах Российской Федерации (Российской Федерации) в i-ом месяце, единица
 i = 1, ..., M, M - отчетный месяц;</t>
    </r>
  </si>
  <si>
    <r>
      <rPr>
        <b/>
        <sz val="10"/>
        <rFont val="Times New Roman"/>
        <family val="1"/>
        <charset val="204"/>
      </rPr>
      <t>Usp</t>
    </r>
    <r>
      <rPr>
        <sz val="10"/>
        <rFont val="Times New Roman"/>
        <family val="1"/>
        <charset val="204"/>
      </rPr>
      <t xml:space="preserve"> - 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организациях, оказывающих медицинскую помощь в амбулаторных условиях) в субъектах Российской Федерации (Российской Федерации), нарастающим итогом: средними медицинскими работниками, процент; 
</t>
    </r>
    <r>
      <rPr>
        <b/>
        <sz val="10"/>
        <rFont val="Times New Roman"/>
        <family val="1"/>
        <charset val="204"/>
      </rPr>
      <t>Zsp</t>
    </r>
    <r>
      <rPr>
        <b/>
        <vertAlign val="subscript"/>
        <sz val="10"/>
        <rFont val="Times New Roman"/>
        <family val="1"/>
        <charset val="204"/>
      </rPr>
      <t>i</t>
    </r>
    <r>
      <rPr>
        <sz val="10"/>
        <rFont val="Times New Roman"/>
        <family val="1"/>
        <charset val="204"/>
      </rPr>
      <t xml:space="preserve"> - число занятых должностей средними медицинскими работниками в подразделениях медицинских организаций, оказывающих медицинскую помощь в амбулаторных условиях в субъектах Российской Федерации (Российской Федерации) в i-ом месяце, единица
</t>
    </r>
    <r>
      <rPr>
        <b/>
        <sz val="10"/>
        <rFont val="Times New Roman"/>
        <family val="1"/>
        <charset val="204"/>
      </rPr>
      <t>SHsp</t>
    </r>
    <r>
      <rPr>
        <b/>
        <vertAlign val="subscript"/>
        <sz val="10"/>
        <rFont val="Times New Roman"/>
        <family val="1"/>
        <charset val="204"/>
      </rPr>
      <t>i</t>
    </r>
    <r>
      <rPr>
        <vertAlign val="subscript"/>
        <sz val="10"/>
        <rFont val="Times New Roman"/>
        <family val="1"/>
        <charset val="204"/>
      </rPr>
      <t xml:space="preserve"> </t>
    </r>
    <r>
      <rPr>
        <sz val="10"/>
        <rFont val="Times New Roman"/>
        <family val="1"/>
        <charset val="204"/>
      </rPr>
      <t>- число штатных должностей средних медицинских работников в медицинских организациях, оказывающих медицинскую помощь в амбулаторных условиях в субъектах Российской Федерации (Российской Федерации) в i-ом месяце, единица</t>
    </r>
  </si>
  <si>
    <t>Cv=Ca/1000</t>
  </si>
  <si>
    <r>
      <rPr>
        <b/>
        <sz val="10"/>
        <rFont val="Times New Roman"/>
        <family val="1"/>
        <charset val="204"/>
      </rPr>
      <t>Cv</t>
    </r>
    <r>
      <rPr>
        <sz val="10"/>
        <rFont val="Times New Roman"/>
        <family val="1"/>
        <charset val="204"/>
      </rPr>
      <t xml:space="preserve"> - число специалистов, участвующих в системе непрерывного образования медицинских работников, в том числе с использованием дистанционных образовательных технологий;
</t>
    </r>
    <r>
      <rPr>
        <b/>
        <sz val="10"/>
        <rFont val="Times New Roman"/>
        <family val="1"/>
        <charset val="204"/>
      </rPr>
      <t>Ca</t>
    </r>
    <r>
      <rPr>
        <sz val="10"/>
        <rFont val="Times New Roman"/>
        <family val="1"/>
        <charset val="204"/>
      </rPr>
      <t xml:space="preserve"> - число медицинских работников - активных пользователей Портала, определяемое как число уникальных случаев отнесения медицинских работников к активным пользователям Портала</t>
    </r>
  </si>
  <si>
    <t>Ov=Fv/N*10000   </t>
  </si>
  <si>
    <r>
      <rPr>
        <b/>
        <sz val="10"/>
        <rFont val="Times New Roman"/>
        <family val="1"/>
        <charset val="204"/>
      </rPr>
      <t>Ov</t>
    </r>
    <r>
      <rPr>
        <sz val="10"/>
        <rFont val="Times New Roman"/>
        <family val="1"/>
        <charset val="204"/>
      </rPr>
      <t xml:space="preserve"> - обеспеченность населения врачами, работающими в государственных и муниципальных медицинских организациях субъекта Российской Федерации, по Российской Федерации в отчетном периоде, человек на 10 тысяч населения; 
</t>
    </r>
    <r>
      <rPr>
        <b/>
        <sz val="10"/>
        <rFont val="Times New Roman"/>
        <family val="1"/>
        <charset val="204"/>
      </rPr>
      <t xml:space="preserve">Fv </t>
    </r>
    <r>
      <rPr>
        <sz val="10"/>
        <rFont val="Times New Roman"/>
        <family val="1"/>
        <charset val="204"/>
      </rPr>
      <t xml:space="preserve">- число физических лиц врачей - основных работников на занятых должностях в государственных и муниципальных медицинских организациях субъекта Российской Федерации, по Российской Федерации в отчетном периоде, человек;                                                                             </t>
    </r>
    <r>
      <rPr>
        <b/>
        <sz val="10"/>
        <rFont val="Times New Roman"/>
        <family val="1"/>
        <charset val="204"/>
      </rPr>
      <t>N</t>
    </r>
    <r>
      <rPr>
        <sz val="10"/>
        <rFont val="Times New Roman"/>
        <family val="1"/>
        <charset val="204"/>
      </rPr>
      <t xml:space="preserve"> - численность постоянного населения субъекта Российской Федерации (Российской Федерации) на конец отчетного года, человек</t>
    </r>
  </si>
  <si>
    <t>Ovp = Fvp/N*10000</t>
  </si>
  <si>
    <r>
      <rPr>
        <b/>
        <sz val="10"/>
        <rFont val="Times New Roman"/>
        <family val="1"/>
        <charset val="204"/>
      </rPr>
      <t>Ovp</t>
    </r>
    <r>
      <rPr>
        <sz val="10"/>
        <rFont val="Times New Roman"/>
        <family val="1"/>
        <charset val="204"/>
      </rPr>
      <t xml:space="preserve"> - обеспеченность населения врачами, оказывающими первичную медико-санитарную помощь в государственных и муниципальных медицинских организациях субъекта Российской Федерации (Российской Федерации), в отчетном периоде, человек на 10 тысяч населения; 
</t>
    </r>
    <r>
      <rPr>
        <b/>
        <sz val="10"/>
        <rFont val="Times New Roman"/>
        <family val="1"/>
        <charset val="204"/>
      </rPr>
      <t>Fvp</t>
    </r>
    <r>
      <rPr>
        <sz val="10"/>
        <rFont val="Times New Roman"/>
        <family val="1"/>
        <charset val="204"/>
      </rPr>
      <t xml:space="preserve"> - число физических лиц врачей - основных работников на занятых должностях в медицинских организациях, оказывающих медицинскую помощь в амбулаторных условиях, субъекта Российской Федерации, по Российской Федерации в отчетном периоде, человек; 
</t>
    </r>
    <r>
      <rPr>
        <b/>
        <sz val="10"/>
        <rFont val="Times New Roman"/>
        <family val="1"/>
        <charset val="204"/>
      </rPr>
      <t xml:space="preserve">N </t>
    </r>
    <r>
      <rPr>
        <sz val="10"/>
        <rFont val="Times New Roman"/>
        <family val="1"/>
        <charset val="204"/>
      </rPr>
      <t>- численность постоянного населения субъекта Российской Федерации, по Российской Федерации на конец отчетного года, человек</t>
    </r>
  </si>
  <si>
    <t>Osk = Fsk/N*10000</t>
  </si>
  <si>
    <r>
      <rPr>
        <b/>
        <sz val="10"/>
        <rFont val="Times New Roman"/>
        <family val="1"/>
        <charset val="204"/>
      </rPr>
      <t>Osk</t>
    </r>
    <r>
      <rPr>
        <sz val="10"/>
        <rFont val="Times New Roman"/>
        <family val="1"/>
        <charset val="204"/>
      </rPr>
      <t xml:space="preserve"> - обеспеченность медицинскими работниками, оказывающими скорую медицинскую помощь субъекта Российской Федерации, по Российской Федерации, в отчетном периоде, человек на 10 тысяч населения;
</t>
    </r>
    <r>
      <rPr>
        <b/>
        <sz val="10"/>
        <rFont val="Times New Roman"/>
        <family val="1"/>
        <charset val="204"/>
      </rPr>
      <t>Fsk</t>
    </r>
    <r>
      <rPr>
        <sz val="10"/>
        <rFont val="Times New Roman"/>
        <family val="1"/>
        <charset val="204"/>
      </rPr>
      <t xml:space="preserve"> - число физических лиц врачей и среднего медицинского персонала - основных работников на занятых должностных станциях (отделениях) скорой медицинской помощи субъекта Российской Федерации, по Российской Федерации, в отчетном периоде, человек; 
</t>
    </r>
    <r>
      <rPr>
        <b/>
        <sz val="10"/>
        <rFont val="Times New Roman"/>
        <family val="1"/>
        <charset val="204"/>
      </rPr>
      <t>N</t>
    </r>
    <r>
      <rPr>
        <sz val="10"/>
        <rFont val="Times New Roman"/>
        <family val="1"/>
        <charset val="204"/>
      </rPr>
      <t xml:space="preserve"> -  численность постоянного населения субъекта Российской Федерации, по Российской Федерации на конец отчетного года, человек</t>
    </r>
  </si>
  <si>
    <t>Ovs=Fvs/N*100000</t>
  </si>
  <si>
    <r>
      <rPr>
        <b/>
        <sz val="10"/>
        <rFont val="Times New Roman"/>
        <family val="1"/>
        <charset val="204"/>
      </rPr>
      <t>Ovs</t>
    </r>
    <r>
      <rPr>
        <sz val="10"/>
        <rFont val="Times New Roman"/>
        <family val="1"/>
        <charset val="204"/>
      </rPr>
      <t xml:space="preserve"> - обеспеченность населения врачами, оказывающими специализированную медицинскую помощь в государственных и муниципальных медицинских организациях субъекта Российской Федерации (Российской Федерации) в отчетном периоде, человек на 10 тысяч населения; 
</t>
    </r>
    <r>
      <rPr>
        <b/>
        <sz val="10"/>
        <rFont val="Times New Roman"/>
        <family val="1"/>
        <charset val="204"/>
      </rPr>
      <t>Fvs</t>
    </r>
    <r>
      <rPr>
        <sz val="10"/>
        <rFont val="Times New Roman"/>
        <family val="1"/>
        <charset val="204"/>
      </rPr>
      <t xml:space="preserve"> - число физических лиц врачей - основных работников на занятых должностях в медицинских организациях, оказывающих медицинскую помощь в стационарных условиях, субъекта Российской Федерации (Российской Федерации) в отчетном периоде, человек; 
</t>
    </r>
    <r>
      <rPr>
        <b/>
        <sz val="10"/>
        <rFont val="Times New Roman"/>
        <family val="1"/>
        <charset val="204"/>
      </rPr>
      <t>N</t>
    </r>
    <r>
      <rPr>
        <sz val="10"/>
        <rFont val="Times New Roman"/>
        <family val="1"/>
        <charset val="204"/>
      </rPr>
      <t xml:space="preserve"> - численность постоянного населения субъекта Российской Федерации (Российской Федерации) на конец отчетного года, человек</t>
    </r>
  </si>
  <si>
    <t>Ufv=Zfv/SHfv * 100 %    </t>
  </si>
  <si>
    <r>
      <rPr>
        <b/>
        <sz val="10"/>
        <rFont val="Times New Roman"/>
        <family val="1"/>
        <charset val="204"/>
      </rPr>
      <t>Ufv</t>
    </r>
    <r>
      <rPr>
        <sz val="10"/>
        <rFont val="Times New Roman"/>
        <family val="1"/>
        <charset val="204"/>
      </rPr>
      <t xml:space="preserve">- укомплектованность фельдшерских пунктов, фельдшерско-акушерских пунктов и врачебного персонала во врачебных амбулаториях медицинскими работниками, в отчетном периоде, в субъектах Российской Федерации (Российской Федерации), процент; 
</t>
    </r>
    <r>
      <rPr>
        <b/>
        <sz val="10"/>
        <rFont val="Times New Roman"/>
        <family val="1"/>
        <charset val="204"/>
      </rPr>
      <t>Zfv</t>
    </r>
    <r>
      <rPr>
        <sz val="10"/>
        <rFont val="Times New Roman"/>
        <family val="1"/>
        <charset val="204"/>
      </rPr>
      <t xml:space="preserve"> - число занятых должностей средними медицинскими работниками в фельдшерских пунктах, фельдшерско-акушерских пунктах, врачами и средними медицинскими работниками во врачебных амбулаториях в субъектах Российской Федерации (Российской Федерации) за отчетный период, единица; 
</t>
    </r>
    <r>
      <rPr>
        <b/>
        <sz val="10"/>
        <rFont val="Times New Roman"/>
        <family val="1"/>
        <charset val="204"/>
      </rPr>
      <t>SHfv</t>
    </r>
    <r>
      <rPr>
        <sz val="10"/>
        <rFont val="Times New Roman"/>
        <family val="1"/>
        <charset val="204"/>
      </rPr>
      <t xml:space="preserve"> -число штатных должностей средних медицинских работников в фельдшерских пунктах, фельдшерско-акушерских пунктах, врачей и средних медицинских работников во врачебных амбулаториях в субъектах Российской Федерации, по Российской Федерации за отчетный период, единица</t>
    </r>
  </si>
  <si>
    <t>Osr=Fsr/N*10000   </t>
  </si>
  <si>
    <r>
      <rPr>
        <b/>
        <sz val="10"/>
        <rFont val="Times New Roman"/>
        <family val="1"/>
        <charset val="204"/>
      </rPr>
      <t>Osr</t>
    </r>
    <r>
      <rPr>
        <sz val="10"/>
        <rFont val="Times New Roman"/>
        <family val="1"/>
        <charset val="204"/>
      </rPr>
      <t xml:space="preserve"> - обеспеченность населения средними медицинскими работниками, работающими в государственных и муниципальных медицинских организациях субъекта Российской Федерации (Российской Федерации) в отчетном периоде, человек на 10 тысяч населения; 
 </t>
    </r>
    <r>
      <rPr>
        <b/>
        <sz val="10"/>
        <rFont val="Times New Roman"/>
        <family val="1"/>
        <charset val="204"/>
      </rPr>
      <t>Fsr</t>
    </r>
    <r>
      <rPr>
        <sz val="10"/>
        <rFont val="Times New Roman"/>
        <family val="1"/>
        <charset val="204"/>
      </rPr>
      <t xml:space="preserve"> - число физических лиц среднего медицинского персонала - основных работников на занятых должностях в государственных и муниципальных медицинских организациях субъекта Российской Федерации (Российской Федерации) в отчетном периоде, человек; 
</t>
    </r>
    <r>
      <rPr>
        <b/>
        <sz val="10"/>
        <rFont val="Times New Roman"/>
        <family val="1"/>
        <charset val="204"/>
      </rPr>
      <t>N</t>
    </r>
    <r>
      <rPr>
        <sz val="10"/>
        <rFont val="Times New Roman"/>
        <family val="1"/>
        <charset val="204"/>
      </rPr>
      <t xml:space="preserve"> - численность постоянного населения субъекта Российской Федерации (Российской Федерации) на конец отчетного года, человек</t>
    </r>
  </si>
  <si>
    <t>Dmo=((Сфэротп/Сфэрмо +  Сиэмкотп/Сиэмкмо)/2)*100%</t>
  </si>
  <si>
    <r>
      <rPr>
        <b/>
        <sz val="10"/>
        <rFont val="Times New Roman"/>
        <family val="1"/>
        <charset val="204"/>
      </rPr>
      <t>С</t>
    </r>
    <r>
      <rPr>
        <b/>
        <vertAlign val="subscript"/>
        <sz val="10"/>
        <rFont val="Times New Roman"/>
        <family val="1"/>
        <charset val="204"/>
      </rPr>
      <t>фэротп</t>
    </r>
    <r>
      <rPr>
        <sz val="10"/>
        <rFont val="Times New Roman"/>
        <family val="1"/>
        <charset val="204"/>
      </rPr>
      <t xml:space="preserve"> -количество территориально-выделенных структурных подразделений медицинских организаций государственной и муниципальной систем здравоохранения, оказывающих первичную медико-санитарную медицинскую помощь, в том числе специализированную, передающих информацию в подсистему "Федеральная электронная регистратура" ЕГИСЗ, в отчетном периоде, единица;
 </t>
    </r>
    <r>
      <rPr>
        <b/>
        <sz val="10"/>
        <rFont val="Times New Roman"/>
        <family val="1"/>
        <charset val="204"/>
      </rPr>
      <t>С</t>
    </r>
    <r>
      <rPr>
        <b/>
        <vertAlign val="subscript"/>
        <sz val="10"/>
        <rFont val="Times New Roman"/>
        <family val="1"/>
        <charset val="204"/>
      </rPr>
      <t>фэрмо</t>
    </r>
    <r>
      <rPr>
        <vertAlign val="subscript"/>
        <sz val="10"/>
        <rFont val="Times New Roman"/>
        <family val="1"/>
        <charset val="204"/>
      </rPr>
      <t xml:space="preserve"> - </t>
    </r>
    <r>
      <rPr>
        <sz val="10"/>
        <rFont val="Times New Roman"/>
        <family val="1"/>
        <charset val="204"/>
      </rPr>
      <t xml:space="preserve">общее количество территориально-выделенных структурных подразделений медицинских организаций государственной и муниципальной систем здравоохранения, подключенных к информационно-телекоммуникационной сети "Интернет", оказывающих первичную медико-санитарную медицинскую помощь, в том числе специализированную, сведения о которых содержатся в подсистеме "Федеральный реестр медицинских организаций" в отчетном периоде, единица;
</t>
    </r>
    <r>
      <rPr>
        <b/>
        <sz val="10"/>
        <rFont val="Times New Roman"/>
        <family val="1"/>
        <charset val="204"/>
      </rPr>
      <t xml:space="preserve"> С</t>
    </r>
    <r>
      <rPr>
        <b/>
        <vertAlign val="subscript"/>
        <sz val="10"/>
        <rFont val="Times New Roman"/>
        <family val="1"/>
        <charset val="204"/>
      </rPr>
      <t>иэмкотп</t>
    </r>
    <r>
      <rPr>
        <sz val="10"/>
        <rFont val="Times New Roman"/>
        <family val="1"/>
        <charset val="204"/>
      </rPr>
      <t xml:space="preserve"> - количество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"Федеральная интегрированная электронная медицинская карта" ЕГИСЗ, в отчетном периоде, единица;
</t>
    </r>
    <r>
      <rPr>
        <b/>
        <sz val="10"/>
        <rFont val="Times New Roman"/>
        <family val="1"/>
        <charset val="204"/>
      </rPr>
      <t>С</t>
    </r>
    <r>
      <rPr>
        <b/>
        <vertAlign val="subscript"/>
        <sz val="10"/>
        <rFont val="Times New Roman"/>
        <family val="1"/>
        <charset val="204"/>
      </rPr>
      <t>иэмкмо</t>
    </r>
    <r>
      <rPr>
        <sz val="10"/>
        <rFont val="Times New Roman"/>
        <family val="1"/>
        <charset val="204"/>
      </rPr>
      <t xml:space="preserve"> - общее количество территориально-выделенных структурных подразделений медицинских организаций государственной и муниципальной систем здравоохранения, подключенных к информационно-телекоммуникационной сети "Интернет", оказывающих медицинскую помощь и осуществляющих оформление медицинской документации, сведения о которых содержатся в подсистеме "Федеральный реестр медицинских организаций" ЕГИСЗ, в отчетном периоде, единица.</t>
    </r>
  </si>
  <si>
    <t>Dдистз=Сфэрз/Сомез *100%</t>
  </si>
  <si>
    <r>
      <rPr>
        <b/>
        <sz val="10"/>
        <rFont val="Times New Roman"/>
        <family val="1"/>
        <charset val="204"/>
      </rPr>
      <t>D</t>
    </r>
    <r>
      <rPr>
        <b/>
        <vertAlign val="subscript"/>
        <sz val="10"/>
        <rFont val="Times New Roman"/>
        <family val="1"/>
        <charset val="204"/>
      </rPr>
      <t>дистз</t>
    </r>
    <r>
      <rPr>
        <sz val="10"/>
        <rFont val="Times New Roman"/>
        <family val="1"/>
        <charset val="204"/>
      </rPr>
      <t xml:space="preserve"> - доля записей на прием к врачу, совершенных гражданами дистанционно, в отчетном периоде, процент; 
</t>
    </r>
    <r>
      <rPr>
        <b/>
        <sz val="10"/>
        <rFont val="Times New Roman"/>
        <family val="1"/>
        <charset val="204"/>
      </rPr>
      <t xml:space="preserve">Сфэрз - </t>
    </r>
    <r>
      <rPr>
        <sz val="10"/>
        <rFont val="Times New Roman"/>
        <family val="1"/>
        <charset val="204"/>
      </rPr>
      <t xml:space="preserve">количество записей на прием к врачу в подсистеме "Федеральная электронная регистратура" ЕГИСЗ по всем источникам записи (за исключением регистратуры) в отчетном периоде, единица; 
</t>
    </r>
    <r>
      <rPr>
        <b/>
        <sz val="10"/>
        <rFont val="Times New Roman"/>
        <family val="1"/>
        <charset val="204"/>
      </rPr>
      <t>Сомез</t>
    </r>
    <r>
      <rPr>
        <sz val="10"/>
        <rFont val="Times New Roman"/>
        <family val="1"/>
        <charset val="204"/>
      </rPr>
      <t xml:space="preserve"> - общее количество посещений, получаемых из ГИС ОМС в отчетном периоде, единица</t>
    </r>
  </si>
  <si>
    <t>ЕГИСЗ                                                             ГИС ОМС</t>
  </si>
  <si>
    <t>Dэмгр = Сзэмд/Сомсгр * 100%</t>
  </si>
  <si>
    <r>
      <rPr>
        <b/>
        <sz val="10"/>
        <rFont val="Times New Roman"/>
        <family val="1"/>
        <charset val="204"/>
      </rPr>
      <t>D</t>
    </r>
    <r>
      <rPr>
        <b/>
        <vertAlign val="subscript"/>
        <sz val="10"/>
        <rFont val="Times New Roman"/>
        <family val="1"/>
        <charset val="204"/>
      </rPr>
      <t>эмгр</t>
    </r>
    <r>
      <rPr>
        <sz val="10"/>
        <rFont val="Times New Roman"/>
        <family val="1"/>
        <charset val="204"/>
      </rPr>
      <t xml:space="preserve"> - доля граждан, являющихся пользователями ЕПГУ, которым доступны электронные медицинские документы в личном кабинете пациента "Мое здоровье" по факту оказания медицинской помощи, в отчетном периоде, процент;
</t>
    </r>
    <r>
      <rPr>
        <b/>
        <sz val="10"/>
        <rFont val="Times New Roman"/>
        <family val="1"/>
        <charset val="204"/>
      </rPr>
      <t>С</t>
    </r>
    <r>
      <rPr>
        <b/>
        <vertAlign val="subscript"/>
        <sz val="10"/>
        <rFont val="Times New Roman"/>
        <family val="1"/>
        <charset val="204"/>
      </rPr>
      <t>рэмд</t>
    </r>
    <r>
      <rPr>
        <sz val="10"/>
        <rFont val="Times New Roman"/>
        <family val="1"/>
        <charset val="204"/>
      </rPr>
      <t xml:space="preserve"> - количество граждан, являющихся пользователями ЕПГУ, по которым в результате обращений за медицинской помощью в рамках обязательного медицинского страхования зарегистрированы электронные медицинские документы в подсистеме "Федеральный реестр электронных медицинских документов" ЕГИСЗ, в отчетном периоде, человек;
</t>
    </r>
    <r>
      <rPr>
        <b/>
        <sz val="10"/>
        <rFont val="Times New Roman"/>
        <family val="1"/>
        <charset val="204"/>
      </rPr>
      <t>С</t>
    </r>
    <r>
      <rPr>
        <b/>
        <vertAlign val="subscript"/>
        <sz val="10"/>
        <rFont val="Times New Roman"/>
        <family val="1"/>
        <charset val="204"/>
      </rPr>
      <t>омсгр</t>
    </r>
    <r>
      <rPr>
        <sz val="10"/>
        <rFont val="Times New Roman"/>
        <family val="1"/>
        <charset val="204"/>
      </rPr>
      <t xml:space="preserve"> - общее количество граждан, получивших медицинскую помощь в рамках обязательного медицинского страхования, в отчетном периоде, человек</t>
    </r>
  </si>
  <si>
    <t>Собщ = Сп</t>
  </si>
  <si>
    <r>
      <rPr>
        <b/>
        <sz val="12"/>
        <rFont val="Times New Roman"/>
        <family val="1"/>
        <charset val="204"/>
      </rPr>
      <t>C</t>
    </r>
    <r>
      <rPr>
        <b/>
        <vertAlign val="subscript"/>
        <sz val="12"/>
        <rFont val="Times New Roman"/>
        <family val="1"/>
        <charset val="204"/>
      </rPr>
      <t>общс</t>
    </r>
    <r>
      <rPr>
        <sz val="10"/>
        <rFont val="Times New Roman"/>
        <family val="1"/>
        <charset val="204"/>
      </rPr>
      <t xml:space="preserve"> -число граждан по субъекту Российской Федерации, воспользовавшихся услугами (сервисами) в личном кабинете пациента "Мое здоровье" на едином портале государственных и муниципальных услуг (функций), в отчетном периоде, тысяча человек; 
</t>
    </r>
    <r>
      <rPr>
        <b/>
        <sz val="12"/>
        <rFont val="Times New Roman"/>
        <family val="1"/>
        <charset val="204"/>
      </rPr>
      <t>С</t>
    </r>
    <r>
      <rPr>
        <b/>
        <vertAlign val="subscript"/>
        <sz val="12"/>
        <rFont val="Times New Roman"/>
        <family val="1"/>
        <charset val="204"/>
      </rPr>
      <t>п</t>
    </r>
    <r>
      <rPr>
        <sz val="10"/>
        <rFont val="Times New Roman"/>
        <family val="1"/>
        <charset val="204"/>
      </rPr>
      <t xml:space="preserve"> - число граждан по субъекту Российской Федерации, воспользовавшихся услугами (сервисами) в личном кабинете пациента "Мое здоровье" на едином портале государственных и муниципальных услуг (функций), в отчетном периоде, тысяча человек</t>
    </r>
  </si>
  <si>
    <t>ЕПГУ</t>
  </si>
  <si>
    <t>Dэмдсл = Сэмд/Сомсел * 100 %</t>
  </si>
  <si>
    <r>
      <rPr>
        <b/>
        <sz val="10"/>
        <rFont val="Times New Roman"/>
        <family val="1"/>
        <charset val="204"/>
      </rPr>
      <t>D</t>
    </r>
    <r>
      <rPr>
        <b/>
        <vertAlign val="subscript"/>
        <sz val="10"/>
        <rFont val="Times New Roman"/>
        <family val="1"/>
        <charset val="204"/>
      </rPr>
      <t>эмдсл</t>
    </r>
    <r>
      <rPr>
        <sz val="10"/>
        <rFont val="Times New Roman"/>
        <family val="1"/>
        <charset val="204"/>
      </rPr>
      <t xml:space="preserve"> - доля случаев оказания медицинской помощи, по которым предоставлены электронные медицинские документы в подсистемы ЕГИСЗ, в отчетном периоде, процент;
</t>
    </r>
    <r>
      <rPr>
        <b/>
        <sz val="10"/>
        <rFont val="Times New Roman"/>
        <family val="1"/>
        <charset val="204"/>
      </rPr>
      <t>С</t>
    </r>
    <r>
      <rPr>
        <b/>
        <vertAlign val="subscript"/>
        <sz val="10"/>
        <rFont val="Times New Roman"/>
        <family val="1"/>
        <charset val="204"/>
      </rPr>
      <t>эмд</t>
    </r>
    <r>
      <rPr>
        <sz val="10"/>
        <rFont val="Times New Roman"/>
        <family val="1"/>
        <charset val="204"/>
      </rPr>
      <t xml:space="preserve"> - количество зарегистрированных электронных медицинских документов в подсистемах "Федеральный реестр электронных медицинских документов" и "Федеральная интегрированная электронная медицинская карта" ЕГИСЗ, в отчетном периоде, единица;
</t>
    </r>
    <r>
      <rPr>
        <b/>
        <sz val="10"/>
        <rFont val="Times New Roman"/>
        <family val="1"/>
        <charset val="204"/>
      </rPr>
      <t>С</t>
    </r>
    <r>
      <rPr>
        <b/>
        <vertAlign val="subscript"/>
        <sz val="10"/>
        <rFont val="Times New Roman"/>
        <family val="1"/>
        <charset val="204"/>
      </rPr>
      <t>омсел</t>
    </r>
    <r>
      <rPr>
        <sz val="10"/>
        <rFont val="Times New Roman"/>
        <family val="1"/>
        <charset val="204"/>
      </rPr>
      <t xml:space="preserve"> - общее количество случаев оказания медицинской помощи, получаемых из ГИС ОМС, в отчетном периоде, единица</t>
    </r>
  </si>
  <si>
    <t>Ds = VyDy+VcDc+VлDл+VaDa+VиDи+VцDц+VлиDли+VбрDбр+VоDо+VдDд+VбDб+VтDт+VтDт / Vу+Vс+Vл+Vа+Vи+Vц+Vли+Vбр+Vо+Vд+Vб+ Vт</t>
  </si>
  <si>
    <t>Обеспечена реализация мероприятий по осуществлению вылетов санитарной авиации за счет средств областного бюджета</t>
  </si>
  <si>
    <t>РП</t>
  </si>
  <si>
    <t>КВ</t>
  </si>
  <si>
    <t>автоматизированная система мониторинга работы санитарной авиации Российской Федерации "Такт" (далее - АС МРСА Такт)</t>
  </si>
  <si>
    <t>5 рабочий день месяца, следующего за отчетным годом</t>
  </si>
  <si>
    <t>Субъектами Российской Федерации выполнены вылеты санитарной авиации дополнительно к вылетам, осуществляемым за счет собственных средств бюджетов субъектов Российской Федерации</t>
  </si>
  <si>
    <t>ФС</t>
  </si>
  <si>
    <t>АС МРСА Такт</t>
  </si>
  <si>
    <t>Территориальный фонд обязательного медицинского страхования Оренбургской области (далее - ТФОМС)</t>
  </si>
  <si>
    <t>Функционируют передвижные медицинские комплексы, приобретенные в рамках федерального проекта</t>
  </si>
  <si>
    <t>КМПК</t>
  </si>
  <si>
    <t xml:space="preserve">КПМП - количество передвижных медицинских комплексов </t>
  </si>
  <si>
    <t>КФАП</t>
  </si>
  <si>
    <t xml:space="preserve">КФАП - количество фельдшерских, фельдшерско-акушерских пунктов </t>
  </si>
  <si>
    <t>ЧП/ОЧЗ*100</t>
  </si>
  <si>
    <t>ЧП - число проинформированных;
ОЧЗ - общее число застрахованных</t>
  </si>
  <si>
    <t>КРЦ</t>
  </si>
  <si>
    <t xml:space="preserve">КРЦ - количество региональных центров </t>
  </si>
  <si>
    <t>Государственное бюджетное учреждение здравоохранения "Медицинский информационно- аналитический центр" (далее - ГБУЗ "МИАЦ"</t>
  </si>
  <si>
    <t>10 февраля года, следующего за отчетным годом</t>
  </si>
  <si>
    <t>Медицинские организации, оказывающие первичную медико-санитарную помощь, принимают участие в создании и тиражировании "Новой модели организации оказания медицинской помощи</t>
  </si>
  <si>
    <t>КМО ПМСП / ОКМО ПМСП * 100</t>
  </si>
  <si>
    <t>автоматизированная система мониторинга медицинской статистики (далее - АС ММС)</t>
  </si>
  <si>
    <t>10 рабочий день месяца, следующего за отчетным годом</t>
  </si>
  <si>
    <t>Обеспечено участие медицинских организаций Оренбургской области, оказывающих первичную медико-санитарную помощь,  в создании и тиражировании "Новой модели организации оказания медицинской помощи</t>
  </si>
  <si>
    <t>КМО ПМСП - количество медицинских организаций, оказывающих первичную медико-санитарную помощь, участвующих в создании и тиражировании новой модели;
ОКМО ПМСП - общее количество медицинских организаций, оказывающих первичную медико-санитарную помощь</t>
  </si>
  <si>
    <t>АС ММС</t>
  </si>
  <si>
    <t>Приобретен автомобильный транспорт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для доставки пациентов в медицинские организации, медицинских работников до места жительства пациентов, а также для перевозки биологических материалов для исследований, доставки лекарственных препаратов до жителей отдаленных районов</t>
  </si>
  <si>
    <t>КА</t>
  </si>
  <si>
    <t>КА - количество приобретеного автомобильного транспорта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для доставки пациентов в медицинские организации, медицинских работников до места жительства пациентов, а также для перевозки биологических материалов для исследований, доставки лекарственных препаратов до жителей отдаленных районов, нарастающим итогом</t>
  </si>
  <si>
    <t>Осуществлено новое строительство (реконструкция) объектов медицинских организаций</t>
  </si>
  <si>
    <t>КОС</t>
  </si>
  <si>
    <t xml:space="preserve">КОС - количество объектов строительства, получивших лицензию, нарастающим итогом </t>
  </si>
  <si>
    <t>1 полугодие года, следующего за отчетным годом</t>
  </si>
  <si>
    <t>Приобретены и смонтированы быстровозводимые модульные конструкции объектов медицинских организаций</t>
  </si>
  <si>
    <t>КБМК</t>
  </si>
  <si>
    <t xml:space="preserve">КБМК - количество приобретенных и смонитрованных быстровозводимых модульных конструкций объектов медицинских организаций, получивших лицензии, нарастающим итогом </t>
  </si>
  <si>
    <t>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t>
  </si>
  <si>
    <t>ККР</t>
  </si>
  <si>
    <t>ККР - количество завершенных капитальных ремонтов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 нарастающим итогом</t>
  </si>
  <si>
    <t xml:space="preserve">Приобретено оборудование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t>
  </si>
  <si>
    <t>КО</t>
  </si>
  <si>
    <t xml:space="preserve">КО - количество приобретенного оборудования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 нарастающим итогом </t>
  </si>
  <si>
    <t>КО - количество приобретенного оборудования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t>
  </si>
  <si>
    <t>Муниципальные образования внедрили муниципальные программы общественного здоровья</t>
  </si>
  <si>
    <t>ЧМунО/
ОЧМунО *100</t>
  </si>
  <si>
    <t>Внедрены корпоративные программы, содержащие наилучшие практики по укреплению здоровья работников</t>
  </si>
  <si>
    <t>ККП</t>
  </si>
  <si>
    <t xml:space="preserve">ККП - количество  корпоративных программ </t>
  </si>
  <si>
    <t>В Оренбургской области функционирует областной центр общественного здоровья и медицинской профилактики</t>
  </si>
  <si>
    <t>КЦОЗ</t>
  </si>
  <si>
    <t xml:space="preserve">КЦОЗ - количество центров общественного здоровья </t>
  </si>
  <si>
    <t>Указ Губернатора Оренбургской области от 09.09.2010 N 184-ук "Об утверждении положения о министерстве здравоохранения Оренбургской области" (вместе с "Положением о министерстве здравоохранения Оренбургской области")</t>
  </si>
  <si>
    <t>Созданы региональные гериатрические центры во всех субъектах Российской Федерации</t>
  </si>
  <si>
    <t>КГЦ</t>
  </si>
  <si>
    <t xml:space="preserve">КГЦ - количество гериатричесих центров </t>
  </si>
  <si>
    <t>Лица старше трудоспособного возраста из групп риска, проживающие в организациях социального обслуживания, прошли вакцинацию против пневмококковой инфекции</t>
  </si>
  <si>
    <t>ЧГСТ / ОЧГСТ *100</t>
  </si>
  <si>
    <t>ЧГСТ -  число граждан старше трудоспособного возраста из групп риска, проживающих в организациях социального обслуживания, которым проведена вакцинация;
ОЧГСТ - общее число граждан старше трудоспособного возраста из групп риска, проживающих в организациях социального обслуживания,подлежащим вакцинации</t>
  </si>
  <si>
    <t>Разработан и внедрен в практику во всех субъектах Российской Федерации комплекс мер, направленный на профилактику падений и переломов</t>
  </si>
  <si>
    <t>КРКМ</t>
  </si>
  <si>
    <t xml:space="preserve">КРКМ - количество разработанных комплексов мер </t>
  </si>
  <si>
    <t>ЧГСТ ГЦ/1000</t>
  </si>
  <si>
    <t xml:space="preserve">ЧГСТ ГЦ -  число граждан старше трудоспособного возраста, получившие помощь в гериатричесом центре
</t>
  </si>
  <si>
    <t>Проведение мероприятий по профилактике неинфекционных заболеваний, формированию здорового образа жизни и санитарно-гигиеническому просвещению населения</t>
  </si>
  <si>
    <t>КПМ</t>
  </si>
  <si>
    <t xml:space="preserve">КПМ - количество проведенных мероприятий </t>
  </si>
  <si>
    <t>отчет о выполнении государственного задания</t>
  </si>
  <si>
    <t>1 февраля года, следующего за отчетным годом</t>
  </si>
  <si>
    <t>Приобретение вакцин на проведение профилактических прививок</t>
  </si>
  <si>
    <t>КПВ / КТВ *100</t>
  </si>
  <si>
    <t>КПB -  количество приобретенных вакцин;
КТВ - количество требуемых вакцин</t>
  </si>
  <si>
    <t>автоматизированная информационная система "Парус" (далее - АИС Парус)</t>
  </si>
  <si>
    <t>15 марта года, следующего за отчетным годом</t>
  </si>
  <si>
    <t>Охват медицинским освидетельствованием на ВИЧ-инфекцию населения субъекта Российской Федерации</t>
  </si>
  <si>
    <t>КЛ ПО / КН*100</t>
  </si>
  <si>
    <t>КЛ ПО -  количество лиц, прошедших обследование;
КН - количество населения</t>
  </si>
  <si>
    <t>форма федерального статистического наблюдения № 61 " Сведения о ВИЧ-инфекции)</t>
  </si>
  <si>
    <t>5 марта года, следующего за отчетным годом</t>
  </si>
  <si>
    <t>Охват населения профилактическими осмотрами на туберкулез</t>
  </si>
  <si>
    <t>ЧЛ ПО / ЧПН *100</t>
  </si>
  <si>
    <t>ЧЛ ПО -  число лиц, прошедших обследование;
ЧПН - число прикрепленного населения</t>
  </si>
  <si>
    <t>Уровень информированности населения в возрасте 18-49 лет по вопросам ВИЧ-инфекции</t>
  </si>
  <si>
    <r>
      <t xml:space="preserve"> Σ </t>
    </r>
    <r>
      <rPr>
        <sz val="7"/>
        <rFont val="Times New Roman"/>
        <family val="1"/>
        <charset val="204"/>
      </rPr>
      <t>1-20</t>
    </r>
    <r>
      <rPr>
        <sz val="5"/>
        <rFont val="Times New Roman"/>
        <family val="1"/>
        <charset val="204"/>
      </rPr>
      <t xml:space="preserve"> </t>
    </r>
    <r>
      <rPr>
        <sz val="10"/>
        <rFont val="Times New Roman"/>
        <family val="1"/>
        <charset val="204"/>
      </rPr>
      <t>100/N*34</t>
    </r>
  </si>
  <si>
    <t>Обеспечение специализированной помощи лицам, страдающих наркологическими заболеваниями</t>
  </si>
  <si>
    <t>Разработаны, утверждены и реализуются региональные программы «Борьба с сердечно-сосудистыми заболеваниями</t>
  </si>
  <si>
    <t>КРП</t>
  </si>
  <si>
    <t xml:space="preserve">КРП - количество региональных программ </t>
  </si>
  <si>
    <t>1 июня года текущего года</t>
  </si>
  <si>
    <t>Обеспечена профилактика развития сердечно-сосудистых заболеваний и сердечно-сосудистых осложнений у пациентов высокого риска, находящихся на диспансерном наблюдении</t>
  </si>
  <si>
    <t>КОЛП / ОЧН *100</t>
  </si>
  <si>
    <t>КОЛП - количество обеспеченных лекарственными препаратами;
ОЧН - общее число нуждающихся</t>
  </si>
  <si>
    <t>Переоснащены/дооснащены медицинским оборудованием региональные сосудистые центры и первичные сосудистые отделения в субъектах Российской Федерации</t>
  </si>
  <si>
    <t>К РСЦО ПСО</t>
  </si>
  <si>
    <t xml:space="preserve">К РСЦО ПСО - количество региональных сосудистых центров и первичных сосудистых отделений, оснащаемых оборудованием в текущем году </t>
  </si>
  <si>
    <t>В Оренбургской области обеспечена профилактика развития сердечно-сосудистых заболеваний и сердечно-сосудистых осложнений у пациентов высокого риска, находящихся на диспансерном наблюдении</t>
  </si>
  <si>
    <t xml:space="preserve"> Медицинская информационная система министерства здравоохранения Оренбургской области (далее - ОРЕН МИС)</t>
  </si>
  <si>
    <t>К ТФОМС</t>
  </si>
  <si>
    <t>К ТФОМС - количество ТФОМС субъекта</t>
  </si>
  <si>
    <t xml:space="preserve">Организованы центры амбулаторной онкологической помощи </t>
  </si>
  <si>
    <t>КЦАОП</t>
  </si>
  <si>
    <t xml:space="preserve">КЦАОП - количество организованных центров амбулаторной онкологической помощи, нарастающим итогом </t>
  </si>
  <si>
    <t>Оснащены (переоснащены) медицинским оборудованием региональные медицинские организации, оказывающие помощь больным онкологическими заболеваниями (диспансеры/больницы)</t>
  </si>
  <si>
    <t>КМО ОО</t>
  </si>
  <si>
    <t>КМО ОО - количество медицинских организаций, оснащаемых оборудованием в текущем году</t>
  </si>
  <si>
    <t>ОРЕН МИС</t>
  </si>
  <si>
    <t>Проведение информационно-коммуникационной кампании, направленной на профилактику онкологических заболеваний</t>
  </si>
  <si>
    <t>КППиВР</t>
  </si>
  <si>
    <t xml:space="preserve">КППиВР - количество проведенных просветительских и воспитательных работ по средствам массовой информации </t>
  </si>
  <si>
    <t>Реализация коммуникационных мероприятий, направленных на повышение уровня информированности иностранных граждан о медицинских услугах, оказываемых на территории Оренбургской области</t>
  </si>
  <si>
    <t>КМОРКМ</t>
  </si>
  <si>
    <t>КМОРКМ - количество медицинских организаций, реализующих коммуникационные мероприятия</t>
  </si>
  <si>
    <t xml:space="preserve">ГБУЗ "МИАЦ" </t>
  </si>
  <si>
    <t>Реализация мониторинга объема оказанных медицинских услуг иностранным гражданам</t>
  </si>
  <si>
    <t>КМОУИГ</t>
  </si>
  <si>
    <t>КМОУИГ - количество медицинских организаций, реализующих мониторинг объема оказанных услуг иностранным гражданам</t>
  </si>
  <si>
    <t>Обеспечение специализированной помощи лицам неработающему населению</t>
  </si>
  <si>
    <t>ИМ</t>
  </si>
  <si>
    <t>КНФЛ / ОКНФЛ *100</t>
  </si>
  <si>
    <t>КНФЛ -  количество неработающих физических лиц, которым оказана специализированная и первичная медико-санитарная помощь;
ОКНФЛ - общее число обратившихся неработающих физических лиц</t>
  </si>
  <si>
    <t>КОЛПИ / ОЧН *100</t>
  </si>
  <si>
    <t>КОЛПИ - количество обеспеченных лекарственными препаратами и изделиями;
ОЧН - общее число нуждающихся</t>
  </si>
  <si>
    <t>АИС Парус</t>
  </si>
  <si>
    <t>КОМО</t>
  </si>
  <si>
    <t xml:space="preserve">КОМО -  количество оснащенных медицинских организаций </t>
  </si>
  <si>
    <t>Пациенты, нуждающиеся в паллиативной медицинской помощи, для купирования тяжелых симптомов заболевания, в том числе для обезболивания, обеспечены лекарственными препаратами, содержащими наркотические средства и психотропные вещества</t>
  </si>
  <si>
    <t>КП ПМП ЛП</t>
  </si>
  <si>
    <t>Пациенты, нуждающиеся в паллиативной медицинской помощи, обеспечены медицинскими изделиями, предназначенными для поддержания функций органов и систем организма человека, для использования на дому</t>
  </si>
  <si>
    <t>КП ПМП МИ</t>
  </si>
  <si>
    <t xml:space="preserve">КП ПМП МИ -  количество пациентов,  нуждающихся в паллиативной медицинской помощи, обеспеченных медицинскими изделиями для поддержания функций органов 
</t>
  </si>
  <si>
    <t>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 предусмотренными положением об организации оказания паллиативной медицинской помощи</t>
  </si>
  <si>
    <t>КА ППМП</t>
  </si>
  <si>
    <t xml:space="preserve">КА ППМП -  количество приобретенных автомобилей для оказания выездной патронажной паллиативной медицинской помощи </t>
  </si>
  <si>
    <t>Количество граждан Российской Федерации, граждан Украины, граждан Донецкой Народной Республики, граждан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территорию Украины, Донецкой Народной Республики, Луганской Народной Республики и прибывших на территорию Российской Федерации в экстренном массовом порядке, которым медицинскими организациями была оказана медицинская помощь, указанная в пункте 1 Правил предоставления из федерального бюджета бюджетам субъектов Российской Федерации иных межбюджетных трансфертов на компенсацию расходов, связанных с оказанием медицинской помощи отдельным категориям лиц, утвержденных постановлением Правительства Российской Федерации от 31 октября 2014 г. № 1134, а также проведены  профилактические прививки, включенные в календарь профилактических прививок по эпидемическим показаниям, и обязательные медицинские освидетельствования лиц, получивших свидетельство о рассмотрении ходатайства о признании беженцем по существу, лиц, подавших заявление о предоставлении временного убежища на территории Российской Федерации, и прибывших с указанными лицами членов их семей, а также граждан Украины, Донецкой Народной Республики, Луганской Народной Республики, а также лиц без гражданства, постоянно проживавших на территориях Украины, Донецкой Народной Республики или Луганской Народной Республики, временно пребывающих на территории Российской Федерации, а также их детей, в том числе усыновленных (удочеренных), супругов и родителей, в том числе обратившихся с заявлением о выдаче разрешения на временное проживание в Российской Федерации, вида на жительство в Российской Федерации или о приеме в гражданство Российской Федерации</t>
  </si>
  <si>
    <t>КГ ЛНР ДНР</t>
  </si>
  <si>
    <t xml:space="preserve">КГ ЛНР ДНР - количество граждан  Российской Федерации, граждан Украины, граждан Донецкой Народной Республики, граждан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территорию Украины, Донецкой Народной Республики, Луганской Народной Республики и прибывших на территорию Российской Федерации в экстренном массовом порядке, которым медицинскими организациями была оказана медицинская помощь </t>
  </si>
  <si>
    <t>К ВМП</t>
  </si>
  <si>
    <t xml:space="preserve">К ВМП - количество пациентов, которым
оказана высокотехнологичная медицинская помощь, не включенная в базовую программу обязательного медицинского страхования </t>
  </si>
  <si>
    <t xml:space="preserve">ИС Минздрава РФ </t>
  </si>
  <si>
    <t>Доля трансплантированных органов из числа заготовленных для трансплантации</t>
  </si>
  <si>
    <t>ЧТО / ЧЗО *100</t>
  </si>
  <si>
    <t>ЧТО -  число трансплантированных органов;
ЧЗО - число заготовленных органов</t>
  </si>
  <si>
    <t>Opmo=Cod/Cppmo*100</t>
  </si>
  <si>
    <t>Cod - число детей в возрасте 15-17 лет, осмотренных врачом акушером-гинекологом и детским врачом урологом-андрологом при проведении профилактических медицинских осмотров, в отчетном периоде (человек);
Cppmo - общее число детей в возрасте 15-17 лет, подлежащих профилактическим медицинским осмотрам, в отчетном периоде (человек)</t>
  </si>
  <si>
    <t>Увеличена доля детей в возрасте 0-17 лет, охваченных профилактическими осмотрами</t>
  </si>
  <si>
    <t>Oudo=Ccdd/Codd*100</t>
  </si>
  <si>
    <r>
      <rPr>
        <b/>
        <sz val="10"/>
        <rFont val="Times New Roman"/>
        <family val="1"/>
        <charset val="204"/>
      </rPr>
      <t>Ccdd</t>
    </r>
    <r>
      <rPr>
        <sz val="10"/>
        <rFont val="Times New Roman"/>
        <family val="1"/>
        <charset val="204"/>
      </rPr>
      <t xml:space="preserve"> - число детей в возрасте 0-17 лет, охваченных профилактическими медицинскими осмотрами, в субъекте Российской Федерации (в Российской Федерации) в отчетном периоде (человек);
</t>
    </r>
    <r>
      <rPr>
        <b/>
        <sz val="10"/>
        <rFont val="Times New Roman"/>
        <family val="1"/>
        <charset val="204"/>
      </rPr>
      <t>Codd</t>
    </r>
    <r>
      <rPr>
        <sz val="10"/>
        <rFont val="Times New Roman"/>
        <family val="1"/>
        <charset val="204"/>
      </rPr>
      <t xml:space="preserve"> - общее число детей в возрасте 0-17 лет, подлежащих профилактическим медицинским осмотрам, в субъекте Российской Федерации (в Российской Федерации) в отчетном периоде (человек)</t>
    </r>
  </si>
  <si>
    <t>Результат "Повышена квалификация медицинских работников в области перинатологии, неонатологии и педиатрии в симуляционных центрах, тыс. человек нарастающим итогом"</t>
  </si>
  <si>
    <t>ЧМР СЦ / 1000</t>
  </si>
  <si>
    <t xml:space="preserve">ЧМР СЦ - число медицинских работников, прошедших обучение в симуляционных центрах, нарастающим итогом </t>
  </si>
  <si>
    <t>Построено (реконструировано) детских больниц (корпусов)</t>
  </si>
  <si>
    <t>КПДБ</t>
  </si>
  <si>
    <t xml:space="preserve">КПДБ - количество построенных детских больниц </t>
  </si>
  <si>
    <t>ЧЖ РС/1000</t>
  </si>
  <si>
    <t>ЧЖ РС -  число женщин, которым оказана медицинская помощь по родовым сертификатам, нарастающим итогом</t>
  </si>
  <si>
    <t>20 рабочий день месяца, следующего за отчетным годом</t>
  </si>
  <si>
    <t>Детские поликлиники/детские поликлинические отделения медицинских организаций субъектов Российской Федерации реализуют организационно-планировочные решения внутренних пространств, обеспечивающих комфортность пребывания детей в соответствии  с приказом Минздрава  России от 7 марта 2018 г. № 92н «Об утверждении Положения об организации оказания первичной медико-санитарной помощи детям»</t>
  </si>
  <si>
    <t>ЧДП / ОЧДП *100</t>
  </si>
  <si>
    <t>ЧДП - число детских поликлиник, организовавших планировочные решения внутренних пространств;
ОЧДП - общее число детских поликлиник</t>
  </si>
  <si>
    <t>25 января года, следующего за отчетным годом</t>
  </si>
  <si>
    <t>Детские поликлиники/детские поликлинические отделения медицинских организаций субъектов Российской Федерации будут дооснащены медицинскими изделиями в соответствии  с приказом Минздрава  России от 7 марта 2018 г. № 92н «Об утверждении Положения об организации оказания первичной медико-санитарной помощи детям»</t>
  </si>
  <si>
    <t>ЧДПОО / ОЧДП *100</t>
  </si>
  <si>
    <t>ЧДПОО - число детских поликлиник, оснащенных оборудованием;
ОЧДП - общее число детских поликлиник</t>
  </si>
  <si>
    <t>ЧЖ ПБ РПП /ОЧЖ ПБ РПП *100</t>
  </si>
  <si>
    <t>ЧЖ ПБ РПП - число женщин в период беременности, родов и послеродовой период, которым оказана медицинская помощь;
ОЧЖ ПБ РПП - общее число женщин в период беременности, родов и послеродовой период, обратившихся за медицинской помощью</t>
  </si>
  <si>
    <t>Медико-социальная поддержка беременных женщин</t>
  </si>
  <si>
    <t>ЧБЖ Инф / ОЧБЖ *100</t>
  </si>
  <si>
    <t xml:space="preserve">ЧБЖ Инф - число беременных женщин, проинформированных о мерах социальной поддержки в случае отказа от искусственного прерывания беременности;  
ОЧБЖ- общее число беременных женщин </t>
  </si>
  <si>
    <t>Проведено массовое обследование новорожденных на врожденные и (или) наследственные заболевания в рамках расширенного неонатального скрининга</t>
  </si>
  <si>
    <t>ЧОН / ОЧН *100</t>
  </si>
  <si>
    <t>ЧОН - число обследованных новорожденных;
ОЧН - общее число новорожденных</t>
  </si>
  <si>
    <t>вертикально-интегрированная медицинская информационная система "АКИНЕО"</t>
  </si>
  <si>
    <t>Меры социальной поддержки по обеспечению полноценным питанием беременных женщин, кормящих матерей, а также детей в возрасте до трех лет</t>
  </si>
  <si>
    <t>ЧОПП / ОЧН *100</t>
  </si>
  <si>
    <t>ЧОПП - число обеспеченных полноценным питанием;
ОЧН - общее число нуждающихся</t>
  </si>
  <si>
    <t>Оснащены (дооснащены и (или) переоснащены) медицинскими изделиями региональные медицинские организации, имеющие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</si>
  <si>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КМО ОМИ</t>
  </si>
  <si>
    <t>КМО ОМИ - количество медицинских организаций, оснащенных медицинскими изделиями</t>
  </si>
  <si>
    <t>10 календарный день месяца, следующего за отчетным годом</t>
  </si>
  <si>
    <t>Обеспечение санаторно-курортного лечения</t>
  </si>
  <si>
    <t>СП ОКСЛ</t>
  </si>
  <si>
    <t xml:space="preserve">СП ОКСЛ - соответствие порядкам оказания санаторно-курортного лечения на основе стандартов </t>
  </si>
  <si>
    <t>Увеличена численность врачей, работающих в государственных медицинских организациях, тыс. человек нарастающим итогом</t>
  </si>
  <si>
    <t>ЧВ /1000</t>
  </si>
  <si>
    <t>ЧВ -  число врачей, работающих в государственных медицинских организациях</t>
  </si>
  <si>
    <t>Увеличена численность средних медицинских работников, работающих в государственных медицинских организациях, тыс. человек нарастающим итогом</t>
  </si>
  <si>
    <t>ЧСМР / 1000</t>
  </si>
  <si>
    <t>ЧСМР -  число средних медицинских работников , работающих в государственных медицинских организациях</t>
  </si>
  <si>
    <t>Доля медицинских работников, которым фактически предоставлены единовременные компенсационные выплаты, в общей численности медицинских работников, которым
запланировано предоставить указанные выплаты</t>
  </si>
  <si>
    <t>ЧМР ЕКВ / ОЧМР ЕКВ *100</t>
  </si>
  <si>
    <t>ЧМР ЕКВ - число медицинских работников, получивших единовлеменные выплаты;
ОЧМР ЕКВ - общая численность медицинских работников, которым запланировано предоставить указанные выплаты</t>
  </si>
  <si>
    <t>15 рабочий день месяца, следующего за отчетным годом</t>
  </si>
  <si>
    <t>КМО ЭВ / ОКМО*100</t>
  </si>
  <si>
    <t>КМО ЭВ - количество медицинских организаций,  обеспечивающих электронное взаимодействие;
ОКМО - общее количество медицинских организаций</t>
  </si>
  <si>
    <t>КС ЦП</t>
  </si>
  <si>
    <t>КС ЦП - количество субъектов, внедривших централизованную подсистему государственной информационной системы в сфере здравоохранения «Телемедицинские консультации»</t>
  </si>
  <si>
    <t>КС ЭР</t>
  </si>
  <si>
    <t>КС ЭР - количество субъектов, реализовавших систему электронных рецептов</t>
  </si>
  <si>
    <t>85 субъектов реализовали региональные проекты «Создание единого цифрового контура в здравоохранении на основе единой государственной информационной системы здравоохранения (ЕГИСЗ)» с целью внедрения в медицинских организациях государственной и муниципальной систем здравоохранения медицинских информационных систем, соответствующих требованиям Минздрава России и реализации государственных информационных систем в сфере здравоохранения, соответствующих требованиям Минздрава России, обеспечивающих информационное взаимодействие с подсистемами ЕГИСЗ</t>
  </si>
  <si>
    <t>КС ЕГИСЗ</t>
  </si>
  <si>
    <t>КС ЕГИСЗ - количество субъектов, внедривших ЕГИСЗ</t>
  </si>
  <si>
    <t>Мероприятия по сопровождению региональной единой государственной информационной системы в сфере здравоохранения (ЕГИСЗ)</t>
  </si>
  <si>
    <t>КС ИС</t>
  </si>
  <si>
    <t>КС ИС - количество сопровождаемых информационных систем</t>
  </si>
  <si>
    <t>Организовано не менее 900 тысяч автоматизированных рабочих мест медицинских работников при внедрении и эксплуатации медицинских информационных систем, соответствующих требованиям Минздрава России в медицинских организациях государственной и муниципальной систем здравоохранения субъектов Российской Федерации.</t>
  </si>
  <si>
    <t>К АРМ</t>
  </si>
  <si>
    <t>К АРМ - количество приобретенных автоматизированных рабочих мест</t>
  </si>
  <si>
    <t>КМО ЭВ - количество медицинских организаций,  обеспецивающих доступ к юридически значимым электронным медицинским документам посредством Личного кабинета пациента «Мое здоровье»; 
ОКМО - общее количество медицинских организаций</t>
  </si>
  <si>
    <t>Развитие информационно-телекоммуникационной инфраструктуры</t>
  </si>
  <si>
    <t>ОКМО</t>
  </si>
  <si>
    <t>ОКМО - общее количество медицинских организаций, подведомственных минздраву</t>
  </si>
  <si>
    <t>Развитие новых форм организации оказания медицинской помощи</t>
  </si>
  <si>
    <t xml:space="preserve">К НФО </t>
  </si>
  <si>
    <t xml:space="preserve">К НФО - количество медицинских организаций, внедривших принципы концессионных онов </t>
  </si>
  <si>
    <t>Информационная поддержка СОНКО</t>
  </si>
  <si>
    <t>К СОНКО</t>
  </si>
  <si>
    <t>К СОНКО - количество СОНКО, которым оказана информационная поддержка</t>
  </si>
  <si>
    <t>Научное совпровождение организации оказания медицинской помощи населению</t>
  </si>
  <si>
    <t>К НСО</t>
  </si>
  <si>
    <t>К НСО - количество привлеченных научно-осследовательских институтов</t>
  </si>
  <si>
    <t xml:space="preserve">                                              Приложение № 8
                                              к Протоколу заседания
                                              управляющего совета
                                              государственной программы
                                              "Развитие здравоохранения 
                                              Оренбургской области"</t>
  </si>
  <si>
    <t>Наименование структурного элемента государственной программы, задачи, мероприятия (результата), контрольной точки</t>
  </si>
  <si>
    <t>Дата достижения контрольной точки</t>
  </si>
  <si>
    <t>1.1.1</t>
  </si>
  <si>
    <t>1.1.1.1</t>
  </si>
  <si>
    <t>1.1.1.2</t>
  </si>
  <si>
    <t>1.1.1.3</t>
  </si>
  <si>
    <t>1.1.1.4</t>
  </si>
  <si>
    <t>1.1.1.5</t>
  </si>
  <si>
    <t>1.1.1.6</t>
  </si>
  <si>
    <t>1.1.2</t>
  </si>
  <si>
    <t>1.1.2.1</t>
  </si>
  <si>
    <t>1.1.2.2</t>
  </si>
  <si>
    <t>Заключено соглашение о предоставлении субсидии юридическому (физическому) лицу (соглашение о предоставлении субсидии юридическому (физическому) лицу включено в реестр соглашений)</t>
  </si>
  <si>
    <t>1.1.2.3</t>
  </si>
  <si>
    <t>1.1.2.4</t>
  </si>
  <si>
    <t>1.1.2.5</t>
  </si>
  <si>
    <t>1.1.2.6</t>
  </si>
  <si>
    <t>Формирование и утверждение потребности по приобретению автомобильного транспорта в медицинские организации</t>
  </si>
  <si>
    <t>Сведения о государственном (муниципальном) контракте внесены в реестр контрактов, заключенных заказчиками по результатам закупок</t>
  </si>
  <si>
    <t>Произведена приемка поставленных товаров, выполненных работ, оказанных услуг</t>
  </si>
  <si>
    <t>Мониторинг выполнения мероприятий по брендированию</t>
  </si>
  <si>
    <t>Формирование и утверждение потребности по приобретению оборудования в медицинские организации</t>
  </si>
  <si>
    <t>12.1</t>
  </si>
  <si>
    <t>23.1</t>
  </si>
  <si>
    <t>24.1</t>
  </si>
  <si>
    <t>Липатов Вячеслав Николаевич  - Заместитель министра здравоохранения Оренбургской области, минздрав</t>
  </si>
  <si>
    <t>тысяча посещений</t>
  </si>
  <si>
    <t>посещение</t>
  </si>
  <si>
    <t>единица</t>
  </si>
  <si>
    <t>литр чистого (100%) спирта</t>
  </si>
  <si>
    <t>тысяча единиц</t>
  </si>
  <si>
    <t>миллион долларов</t>
  </si>
  <si>
    <t>штука</t>
  </si>
  <si>
    <t>ЕГАИС-объемы;
база данных деклараций об объемах производства и оборота этилового спирта, алкогольной и спиртосодержащей пищевой продукции, спиртосодержащей непищевой продукции с содержанием этилового спирта более 40 процент объема готовой продукции и об объемах использования этилового спирта для производства алкогольной и спиртосодержащей продукции - объемы</t>
  </si>
  <si>
    <t>тысяча  человек</t>
  </si>
  <si>
    <t>Задача (ОЗР): гражданам, проживающим в населенных пунктах с численностью населения до 2000 человек стала доступна первичная медико-санитарная помощь посредством охвата фельдшерскими пунктами (ФП), фельдшерско-акушерскими пунктами (ФАП) и врачебными амбулаториями (ВА), а также медицинская помощь с использованием мобильных комплексов</t>
  </si>
  <si>
    <t>Задача (ОЗР): гражданам предоставлены возможности для оценки своего здоровья путем прохождения профилактического медицинского осмотра и (или) диспансеризации</t>
  </si>
  <si>
    <t>Задача (ОЗР): увеличена доступность для граждан поликлиник и поликлинических подразделений, внедривших стандарты и правила «Новой модели организации оказания медицинской помощи</t>
  </si>
  <si>
    <t>Задача (ОЗР): обеспечена доступность диагностики, профилактики и лечения сердечно-сосудистых заболеваний</t>
  </si>
  <si>
    <t>Задача (ОЗР): обеспечена доступность профилактики, диагностики и лечения онкологических заболеваний</t>
  </si>
  <si>
    <t>Задача (ОЗР): обеспечена доступность для детей детских поликлиник и детских поликлинических отделений с созданной современной инфраструктурой оказания медицинской помощи</t>
  </si>
  <si>
    <t>Задача (ОЗР): обеспеченность населения необходимым числом медицинских работников</t>
  </si>
  <si>
    <t>Задача (ОЗР): в результате цифровизации здравоохранения гражданам обеспечена доступность цифровых сервисов посредством внедрения электронного документооборота, в том числе телемедицинских технологий, электронной записи к врачу, электронных рецептов</t>
  </si>
  <si>
    <t>Задача (ОЗР): организовано оказание медицинской помощи с приближением к месту жительства, месту обучения или работы исходя из потребностей всех групп населения с учетом трехуровневой системы оказания медицинской помощи</t>
  </si>
  <si>
    <t>Задача (ОЗР): увеличена доля граждан, ведущих здоровый образ жизни</t>
  </si>
  <si>
    <t>в соответствии с пунктом 12 части 1 статьи 10 Закона Оренбургской области от 27 ноября 2003 года № 613/70-III-ОЗ (в редакции от 30.03.2023) «О налоге на имущество организаций» от уплаты налога на имущество организаций  освобождены: организации-концессионеры, заключившие с Оренбургской областью концессионные соглашения в целях создания объекта здравоохранения на территории Оренбургской области, - в отношении имущества, переданного концессионеру и (или) созданного (реконструированного) им в соответствии с концессионным соглашением.
Налоговая льгота предоставляется на основании концессионного соглашения и правоустанавливающих документов на объекты недвижимости, являющиеся объектом концессионного соглашения.</t>
  </si>
  <si>
    <t>8 - прочие методы сбора информации (Распоряжение Правительства РФ от 06.05.2008 N 671-р "Об утверждении Федерального плана статистических работ")</t>
  </si>
  <si>
    <t>Данные  Федерального плана статистических работ 
(позиция 1.8.1, позиция 1.8.6)</t>
  </si>
  <si>
    <t>Данные  Федерального плана статистических работ (позиция 1.8.8)</t>
  </si>
  <si>
    <t xml:space="preserve">7- административная информация
</t>
  </si>
  <si>
    <t>7- административная информация</t>
  </si>
  <si>
    <t>7 - административная информация</t>
  </si>
  <si>
    <t xml:space="preserve">8 - прочие методы сбора информации </t>
  </si>
  <si>
    <t>заключено концессионное соглашение</t>
  </si>
  <si>
    <t>форма федерального статистического наблюдения 
№ 1-У  "Сведения об умерших";</t>
  </si>
  <si>
    <t>8 - прочие методы сбора информации</t>
  </si>
  <si>
    <t>форма федерального статистического наблюдения 
№ 32 "Сведения о медицинской помощи беременным, роженицам, и родильницам"</t>
  </si>
  <si>
    <t>Единый государственный реестр записей актов гражданского состояния (далее - ЕГР ЗАГС)</t>
  </si>
  <si>
    <t>1 -периодическая отчетность,
7 - административная информация</t>
  </si>
  <si>
    <t>ЕГР ЗАГС</t>
  </si>
  <si>
    <t>на основании приказа ГБУЗ "МИАЦ" №94-н от 28.11.2017 г. в Оренбургской области на базе ГБУЗ "МИАЦ" функционирует Региональный центр организации первичной медико-санитарной помощи</t>
  </si>
  <si>
    <t xml:space="preserve">на основании актов приема-передачи осуществляется количественный подсчет числа приобретенного автомобильного транспорта </t>
  </si>
  <si>
    <t>Объект считается завершенным, после ввода объекта в эксплуатацию и получения лицензии на осуществление медицинской деятельности</t>
  </si>
  <si>
    <t>на основании актов приема-передачи осуществляется количественный подсчет числа завершенных капитальных ремонтов зданий медицинских организаций</t>
  </si>
  <si>
    <t>на основании актов приема-передачи осуществляется количественный подсчет числа приобретенного оборудования</t>
  </si>
  <si>
    <t>Приобретение оборудования в целях реализации региональных проектов модернизации первичного звена здравоохранения</t>
  </si>
  <si>
    <t>ЧМунО - число муниципальных программ;
ОЧМунО - общее число муниципальных образований</t>
  </si>
  <si>
    <t>Наличие утверженных муниципальных программ (утверждение муниципальной программы осуществляется правовыми актами муниципальных образований)</t>
  </si>
  <si>
    <t>Наличие утвержденных корпоративных программ на предприятиях Оренбургской области.</t>
  </si>
  <si>
    <t>на основании распоряжения министерства здравоохранения Оренбургской области от 30.05.2019 №1188 в Оренбургской области функционирует 1 гериатрический центр</t>
  </si>
  <si>
    <t>распоряжение минздрава Оренбургской области (о плане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ЕГИСЗ (расчет числа граждан, которым проведена вакцинация)</t>
  </si>
  <si>
    <t>распоряжением минздрава Оренбургской области от 22.08.2022 №2021 утвержден комплекс мер, направленный на профилактику падений и переломов у лиц пожилового и старческого возраста в Оренбургской области (актуализация распоряжения по потребности)</t>
  </si>
  <si>
    <t>постановление Правительства Оренбургской области от 28.06.2019 №450-пп "Об утверждении региональной программы "Борьба с сердечно-сосудистыми заболеваниями" (актуализация по потребности)</t>
  </si>
  <si>
    <t>постановление Правительства Оренбургской области от 28.06.2019 №451-пп "Об утверждении региональной программы "Борьда с онкологическими заболеваниями" (актуализация по потребности)</t>
  </si>
  <si>
    <t>объект медицинской организации считается завершенным, после ввода объекта в эксплуатацию и получения лицензии на осуществление медицинской деятельности</t>
  </si>
  <si>
    <t>На основании потребности в медицинских работниках, приказом минздрава утверждается плановоая численность медицинских работников, которым запланировано предоставить выплаты.    (ежегодная актуализация)</t>
  </si>
  <si>
    <t>распоряжение минздрава об определении социально ориентированных некоммерческих организаций, которым будет оказана информационная поддержка (ежегодная актуализация)</t>
  </si>
  <si>
    <t>распоряжение минздрава о межведомственном взаимодействии с научно-исследовательскими и образовательными учреждениями (ежегодная актуализация)</t>
  </si>
  <si>
    <t>Совершенствование системы управления здравоохранением</t>
  </si>
  <si>
    <t>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 (софинансирование из резервного фонда Правительства Российской Федерации)</t>
  </si>
  <si>
    <t>Страховыми медицинскими организациями обеспечено индивидуальное информирование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 (доля лиц, индивидуально проинформированных от общего числа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 %) нарастающим итогом</t>
  </si>
  <si>
    <t xml:space="preserve"> ДЛинф= КЛинф/Общ * 100 %</t>
  </si>
  <si>
    <t xml:space="preserve"> Длинф -доля лиц с хроническими неинфекционными заболеваниями, при наличии которых устанавливается диспансерное наблюдение индивидуально проинформированные страховыми медицинскими организациями
Клинф - количество лиц с хроническими неинфекционными заболеваниями, при наличии которых устанавливается диспансерное наблюдение индивидуально проинформированных страховыми медицинскими организациями
Общ -  общее число лиц с хроническими неинфекционными заболеваниями, при наличии которых устанавливается диспансерное наблюдение подлежащие индивидуальному проинформированию страховыми медицинскими организациями </t>
  </si>
  <si>
    <t>Обеспечено участие медицинских организаций Оренбургской области, оказывающих первичную медико-санитарную помощь,  в создании и тиражировании "Новой модели организации оказания медицинской помощи"</t>
  </si>
  <si>
    <t xml:space="preserve">Приобретение оборудования в целях реализации региональных проектов модернизации первичного звена здравоохранения </t>
  </si>
  <si>
    <t>Разработаны, утверждены и реализуются региональные программы «Борьба с сердечно-сосудистыми заболеваниями»</t>
  </si>
  <si>
    <t>Повышена квалификация медицинских работников в области перинатологии, неонатологии и педиатрии в симуляционных центрах, тыс. человек нарастающим итогом</t>
  </si>
  <si>
    <t>Задача: раннее выявление и коррекция нарушений развития ребенка</t>
  </si>
  <si>
    <t>Доля медицинских работников, которым фактически предоставлены единовременные компенсационные выплаты, в общей численности медицинских работников, которым запланировано предоставить указанные выплаты</t>
  </si>
  <si>
    <t>Организовано не менее 900 тысяч автоматизированных рабочих мест медицинских работников при внедрении и эксплуатации медицинских информационных систем, соответствующих требованиям Минздрава России в медицинских организациях государственной и муниципальной систем здравоохранения субъектов Российской Федерации</t>
  </si>
  <si>
    <t>01 1 N9 Y3650</t>
  </si>
  <si>
    <t>01 1 N9 Y3651</t>
  </si>
  <si>
    <t>01 1 N9 М3650</t>
  </si>
  <si>
    <t>01 1 N4 5246F</t>
  </si>
  <si>
    <t>01 4 15 21800</t>
  </si>
  <si>
    <t>система электронных рецептов позволит медицинским работникам медицинских организаций Оренбургской области оформлять назначение лекарственных препаратов (рецептов) в форме электронного документа с использованием усиленной квалифицированной электронной подписи медицинского работника (электронный рецепт).
Медицинские работники, участвующие в процессе оформления рецептов будут обучены технологии и методологии формирования электронных рецептов.
В Оренбургской области будет организовано информационное взаимодействие медицинских и аптечных организаций при оформлении рецептов и отпуске лекарственных препаратов, сформированных в форме электронных рецептов.</t>
  </si>
  <si>
    <t>КП ПМП ЛП - количество пациентов, нуждающихся в паллиативной медицинской помощи, обеспеченных лекарственными препаратами лекарственными препаратами, содержащими наркотические средства и психотропные вещества</t>
  </si>
  <si>
    <t>повышение рождаемости за счет увеличения количества женщин, отказавшихся от искусственного прерывания беременности и принявших решение вынашивать беременность, а также за счет лечения бесплодия с использованием вспомогательных репродуктивных технологий</t>
  </si>
  <si>
    <t>доля женщин, находящихся в состоянии репродуктивного выбора, проинформированных о мерах социальной поддержки</t>
  </si>
  <si>
    <t>01 1 N1 А5540</t>
  </si>
  <si>
    <t>01 1 N2 51920</t>
  </si>
  <si>
    <t>01 1 N2 А5860</t>
  </si>
  <si>
    <t>01 4 07 73030</t>
  </si>
  <si>
    <t>01 4 08 51220</t>
  </si>
  <si>
    <t xml:space="preserve">Региональный проект «Развитие детского здравоохранения, включая создание современной инфраструктуры оказания медицинской помощи детям» </t>
  </si>
  <si>
    <t>01 4 11 R1060</t>
  </si>
  <si>
    <t>01 4 11 R1070</t>
  </si>
  <si>
    <t>01 1 N7 А1140</t>
  </si>
  <si>
    <t>организация обеспечения детей от 2 лет до 4 лет системами непрерывного мониторирования глюкозы</t>
  </si>
  <si>
    <t xml:space="preserve">организация обеспечения детей от 4 лет до 17 лет 11 месяцев 29 дней системами непрерывного мониторирования глюкозы </t>
  </si>
  <si>
    <t>Задача: обеспечение детей с сахарным диабетом I типа , нуждающихся в системах непрерывного мониторирования глюкозы</t>
  </si>
  <si>
    <t>70.</t>
  </si>
  <si>
    <t>79.</t>
  </si>
  <si>
    <t>80.</t>
  </si>
  <si>
    <r>
      <t>ЧОД</t>
    </r>
    <r>
      <rPr>
        <vertAlign val="subscript"/>
        <sz val="10"/>
        <rFont val="Times New Roman"/>
        <family val="1"/>
        <charset val="204"/>
      </rPr>
      <t>2-4</t>
    </r>
  </si>
  <si>
    <r>
      <t>ЧОД</t>
    </r>
    <r>
      <rPr>
        <vertAlign val="subscript"/>
        <sz val="10"/>
        <rFont val="Times New Roman"/>
        <family val="1"/>
        <charset val="204"/>
      </rPr>
      <t>2-4</t>
    </r>
    <r>
      <rPr>
        <sz val="10"/>
        <rFont val="Times New Roman"/>
        <family val="1"/>
        <charset val="204"/>
      </rPr>
      <t xml:space="preserve">-число детей от 2 до 4 лет, обеспеченных системами непрерывного мониторирования глюкозы </t>
    </r>
  </si>
  <si>
    <r>
      <t>ЧОД</t>
    </r>
    <r>
      <rPr>
        <vertAlign val="subscript"/>
        <sz val="10"/>
        <rFont val="Times New Roman"/>
        <family val="1"/>
        <charset val="204"/>
      </rPr>
      <t>4-17</t>
    </r>
  </si>
  <si>
    <t>Обеспечение детей с сахарным диабетом I типа , нуждающихся в системах непрерывного мониторирования глюкозы</t>
  </si>
  <si>
    <t>организация своевременного обеспечения детей от 2 лет до 4 лет и от 4 лет до 17 лет 11 месяцев 29 дней системами непрерывного мониторирования глюкозы</t>
  </si>
  <si>
    <r>
      <t>ЧОД</t>
    </r>
    <r>
      <rPr>
        <vertAlign val="subscript"/>
        <sz val="10"/>
        <rFont val="Times New Roman"/>
        <family val="1"/>
        <charset val="204"/>
      </rPr>
      <t>4-17</t>
    </r>
    <r>
      <rPr>
        <sz val="10"/>
        <rFont val="Times New Roman"/>
        <family val="1"/>
        <charset val="204"/>
      </rPr>
      <t xml:space="preserve">-число детей от 4 до 17 лет 11 месяцев 29 дней, обеспеченных системами непрерывного мониторирования глюкозы </t>
    </r>
  </si>
  <si>
    <t>Дооснащены (переоснащены) медицинские организации, оказывающие медицинскую помощь сельским жителям и жителям отдаленных территорий (центральные районные больницы, районные больницы, участковые больницы) оборудованием для выявления сахарного диабета и контроля за состоянием пациента с ранее выявленным сахарным диабетом</t>
  </si>
  <si>
    <t>совершенствование профилактики и раннего выявления сахарного диабета, повышение эффективности диагностики и лечения сахарного диабета, в том числе с применением эффективных методов диагностики  и использованием телемедицинских технологий, ранее выявление и лечение сахарного диабета в целях предупреждения осложнений данного заболевания,в том числе приводящих к инвалидности</t>
  </si>
  <si>
    <t>81.</t>
  </si>
  <si>
    <t>*Примечание: В соответствии с соглашением о предоставлении субсидии из федерального бюджета срок достижения результата установлен до  31.12.2023 г. (дата получения разрешения на ввод объекта в эксплкатацию: 03.11.2023 г.)</t>
  </si>
  <si>
    <t>1*</t>
  </si>
  <si>
    <t>Смертность от всех причин, случаев на 1000 населения</t>
  </si>
  <si>
    <t>Смертность населения от болезней системы кровообращения, на 100 тыс. населения</t>
  </si>
  <si>
    <t>Смертность населения от новообразований, на 100 тыс. населения</t>
  </si>
  <si>
    <t>Потребление алкогольной продукции на душу населения (в литрах этанола)</t>
  </si>
  <si>
    <t>Функционируют фельдшерские, фельдшерско-акушерские пункты, врачебные амбулатории, созданные/замененные в рамках федерального проекта</t>
  </si>
  <si>
    <t>Лица, застрахованные в системе обязательного медицинского страхования, проинформированы о правах на получение бесплатной медицинской помощи, не менее</t>
  </si>
  <si>
    <t>Функционируют созданные в субъектах Российской Федерации Региональные центры организации первичной медико-санитарной помощи</t>
  </si>
  <si>
    <t>в 100% муниципальных образований на основании рекомендованной Минздравом России  типовой муниципальной программы по укреплению общественного здоровья органами местного самоуправления будут утверждены муниципальные программы по укреплению общественного здоровья (нарастающим итогом).
В соответствии с данными программами будет продолжена реализация мероприятий по снижению действия основных факторов риска неинфекционных заболеваний, первичной профилактике заболеваний полости рта, а также мероприятий, направленных на профилактику заболеваний репродуктивной сферы у мужчин.</t>
  </si>
  <si>
    <t xml:space="preserve">На геронтологических койках получили помощь граждане старше трудоспособного возраста
</t>
  </si>
  <si>
    <t>В субъектах Российской Федерации проведена вакцинация против пневмококковой инфекции граждан старше трудоспособного возраста из групп риска, проживающих в организациях социального обслуживания.</t>
  </si>
  <si>
    <t>Обеспеченa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</si>
  <si>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Дооснащены (переоснащены, оснащены) структурные подразделения медицинских организаций, подведомственных исполнительным органам субъектов Российской Федерации, оказывающих специализированную паллиативную медицинскую помощь, и (или) медицинских организаций, подведомственных исполнительным органам субъектов Российской Федерации, оказывающих специализированную паллиативную медицинскую помощь (далее - медицинские организации), в соответствии со стандартами оснащения, предусмотренными положением об организации паллиативной медицинской помощи, указанным в части 5 статьи 36 Федерального закона "Об основах охраны здоровья граждан в Российской Федерации" (далее - положение об организации паллиативной медицинской помощи)</t>
  </si>
  <si>
    <t>Оказана высокотехнологичная медицинская помощь, не включенная в базовую программу обязательного медицинского страхования, в медицинских организациях субъектов Российской Федерации.</t>
  </si>
  <si>
    <t>Увеличен охват детей в возрасте 15-17 лет профилактическими медицинскими осмотрами с целью сохранения их репродуктивного здоровья (доля от общего числа детей подлежащих осмотрам)</t>
  </si>
  <si>
    <t>Женщинам в период беременности, родов и в послеродовый период оказана медицинская помощь, в том числе за счет средств родовых сертификатов</t>
  </si>
  <si>
    <t>Детские поликлиники/детские поликлинические отделения медицинских организаций субъектов Российской Федерации реализовали организационно-планировочные решения внутренних пространств, обеспечивающих комфортность пребывания детей</t>
  </si>
  <si>
    <t>Детские поликлиники/детские поликлинические отделения медицинских организаций субъектов Российской Федерации дооснащены медицинскими изделиями</t>
  </si>
  <si>
    <t>Дети с сахарным диабетом 1 типа в возрасте от 4-х до 17 лет включительно обеспечены системами непрерывного мониторинга глюкозы, в том числе российского производства</t>
  </si>
  <si>
    <t>Дети с сахарным диабетом 1 типа в возрасте от 2-х до 4-х лет обеспечены системами непрерывного мониторинга глюкозы, в том числе российского производства</t>
  </si>
  <si>
    <t>потребление алкогольной продукции на душу населения (в литрах этанола)</t>
  </si>
  <si>
    <t>смертность от всех причин, случаев на 1000 населения</t>
  </si>
  <si>
    <t>смертность населения от болезней системы кровообращения, на 100 тыс. населения</t>
  </si>
  <si>
    <t>смертность населения от новообразований, на 100 тыс. населения</t>
  </si>
  <si>
    <t>Снижение заболеваемости туберкулезом, на 100 тыс. населения</t>
  </si>
  <si>
    <t>снижение заболеваемости туберкулезом, на 100 тыс. населения</t>
  </si>
  <si>
    <t>ЧМунПрог</t>
  </si>
  <si>
    <t>ЧМунПрог - число муниципальных образований, внедривших муниципальные программы общественного здоровья</t>
  </si>
  <si>
    <t>ЧГСТ</t>
  </si>
  <si>
    <t>ЧГСТ -  число граждан старше трудоспособного возраста из групп риска, проживающих в организациях социального обслуживания, которым проведена вакцинация</t>
  </si>
  <si>
    <t>На геронтологических койках получили помощь граждане старше трудоспособного возраста</t>
  </si>
  <si>
    <t>КОЛП</t>
  </si>
  <si>
    <t>КОЛП - количество обеспеченных лекарственными препаратами</t>
  </si>
  <si>
    <t>АИС Парус, ЕГИСЗ</t>
  </si>
  <si>
    <t>Cod</t>
  </si>
  <si>
    <t>Cod - число детей в возрасте 15-17 лет, осмотренных врачом акушером-гинекологом и детским врачом урологом-андрологом при проведении профилактических медицинских осмотров, в отчетном периоде (человек)</t>
  </si>
  <si>
    <t>Ccdd</t>
  </si>
  <si>
    <t>Ccdd - число детей в возрасте 0-17 лет, охваченных профилактическими медицинскими осмотрами, в субъекте Российской Федерации (в Российской Федерации) в отчетном периоде (человек)</t>
  </si>
  <si>
    <t>ЧДП</t>
  </si>
  <si>
    <t>ЧДП - число детских поликлиник, организовавших планировочные решения внутренних пространств</t>
  </si>
  <si>
    <t>ЧДПОО</t>
  </si>
  <si>
    <t>ЧДПОО - число детских поликлиник, оснащенных оборудованием</t>
  </si>
  <si>
    <t>ЧОН</t>
  </si>
  <si>
    <t>ЧОН - число обследованных новорожденных</t>
  </si>
  <si>
    <t>Медицинские организации обеспечивают для граждан доступ к юридически значимым электронным медицинским документам посредством Личного кабинета пациента Мое здоровье на Едином портале государственных и муниципальных услуг.</t>
  </si>
  <si>
    <t xml:space="preserve"> Осуществлено финансовое обеспечение оказания медицинской помощи больным с онкологическими заболеваниями в соответствии с клиническими рекомендациями в 85 субъектах Российской Федерации</t>
  </si>
  <si>
    <t>Осуществлено финансовое обеспечение оказания медицинской помощи больным с онкологическими заболеваниями в соответствии с клиническими рекомендациями в 85 субъектах Российской Федерации</t>
  </si>
  <si>
    <t>Организована медицинская деятельность, связанная с донорством органов человека в целях трансплантации (пересадки) в медицинских организациях, подведомственных органам исполнительной власти субъектов Российской Федерации</t>
  </si>
  <si>
    <t xml:space="preserve">ЧТО </t>
  </si>
  <si>
    <t>КВ - количество вылетов за счет областного бюджета</t>
  </si>
  <si>
    <t>КВ - количество вылетов за счет федеральной субсидии</t>
  </si>
  <si>
    <t>Разработаны, утверждены и реализуются региональные программы "Борьба с онкологическими заболеваниями</t>
  </si>
  <si>
    <t>Разработаны, утверждены и реализуются региональные программы "Борьба с онкологическими заболеваниями"</t>
  </si>
  <si>
    <t>49.</t>
  </si>
  <si>
    <t>82.</t>
  </si>
  <si>
    <t>83.</t>
  </si>
  <si>
    <t>84.</t>
  </si>
  <si>
    <t>85.</t>
  </si>
  <si>
    <t>86.</t>
  </si>
  <si>
    <t>87.</t>
  </si>
  <si>
    <t>88.</t>
  </si>
  <si>
    <t>89.</t>
  </si>
  <si>
    <t>90.</t>
  </si>
  <si>
    <t>Субъекты Российской Федерации в каждом муниципальном образовании (для городов федерального значения - административные округа или районы) внедрили муниципальные программы общественного здоровья</t>
  </si>
  <si>
    <t>Медицинские организации государственной и муниципальной систем здравоохранения субъектов Российской Федерации обеспечивают межведомственное электронное взаимодействие, в том числе с учреждениями медико-социальной экспертизы.</t>
  </si>
  <si>
    <t>В субъектах Российской Федерации функционирует централизованная подсистема государственной информационной системы в сфере здравоохранения Телемедицинские консультации, к которой подключены все медицинские организации государственной и муниципальной систем здравоохранения субъектов Российской Федерации второго и третьего уровней.</t>
  </si>
  <si>
    <t>Субъекты Российской Федерации реализовали систему электронных рецептов.</t>
  </si>
  <si>
    <t>Ddmp=((Cnpo-Cnnp)/Cnpo)*100</t>
  </si>
  <si>
    <r>
      <rPr>
        <b/>
        <sz val="10"/>
        <rFont val="Times New Roman"/>
        <family val="1"/>
        <charset val="204"/>
      </rPr>
      <t>Cgpmo</t>
    </r>
    <r>
      <rPr>
        <sz val="10"/>
        <rFont val="Times New Roman"/>
        <family val="1"/>
        <charset val="204"/>
      </rPr>
      <t xml:space="preserve"> - число прошедших профилактические медицинские осмотры и (или) диспансеризацию на конец отчетного месяца нарастающим итогом с начала года/за отчетный год, человек;
</t>
    </r>
    <r>
      <rPr>
        <b/>
        <sz val="10"/>
        <rFont val="Times New Roman"/>
        <family val="1"/>
        <charset val="204"/>
      </rPr>
      <t>Csgn</t>
    </r>
    <r>
      <rPr>
        <sz val="10"/>
        <rFont val="Times New Roman"/>
        <family val="1"/>
        <charset val="204"/>
      </rPr>
      <t xml:space="preserve"> - среднегодовая численность населения за предыдущий год, человек.</t>
    </r>
  </si>
  <si>
    <r>
      <rPr>
        <b/>
        <sz val="10"/>
        <rFont val="Times New Roman"/>
        <family val="1"/>
        <charset val="204"/>
      </rPr>
      <t xml:space="preserve">Cnmo </t>
    </r>
    <r>
      <rPr>
        <sz val="10"/>
        <rFont val="Times New Roman"/>
        <family val="1"/>
        <charset val="204"/>
      </rPr>
      <t xml:space="preserve">- число поликлиник и поликлинических подразделений, оказывающих первичную медико-санитарную помощь и участвующих в создании и тиражировании "Новой модели организации оказания медицинской помощи", за отчетный период (единица);
</t>
    </r>
    <r>
      <rPr>
        <b/>
        <sz val="10"/>
        <rFont val="Times New Roman"/>
        <family val="1"/>
        <charset val="204"/>
      </rPr>
      <t>Cmo</t>
    </r>
    <r>
      <rPr>
        <sz val="10"/>
        <rFont val="Times New Roman"/>
        <family val="1"/>
        <charset val="204"/>
      </rPr>
      <t xml:space="preserve"> - общее число поликлиник и поликлинических подразделений, оказывающих первичную медико-санитарную помощь, за отчетный период (единица).</t>
    </r>
  </si>
  <si>
    <t>1-20 -  количество вопросов;
N- общее число анкет;                                                      
34- максимальное число правильных ответов</t>
  </si>
  <si>
    <t>Минздравом России разработана типовая стратегия развития санитарной авиации.  На основании типовой стратегии министерством здравоохранения Оренбургской области разработана и утверждена региональная стратегия развития санитарной авиации на период до 2024 года.
В период с 2019 по 2024 годы будут заключены государственные контракты на закупку авиационных работ в целях оказания медицинской помощи, что позволит выполнить плановые значения по количествам вылетов санитарной авиации и эвакуировать плановое значение пациентов.</t>
  </si>
  <si>
    <t>Минздравом России будет обеспечено доведение до 84 субъектов Российской Федерации иных межбюджетных трансфертов на проведение вакцинации против пневмококковой инфекции. Органами исполнительной власти будет ежегодно проводиться вакцинация граждан старше трудоспособного возраста из групп риска, проживающих в организациях социального обслуживания.</t>
  </si>
  <si>
    <t>Формирование и утверждение потребности на осуществление капитального ремонта зданий медицинских организаций</t>
  </si>
  <si>
    <t xml:space="preserve">Региональный проект «Укрепление общественного здоровья»     </t>
  </si>
  <si>
    <t>Региональный проект «Укрепление общественного здоровья»</t>
  </si>
  <si>
    <t xml:space="preserve">Региональный проект «Старшее поколение»     </t>
  </si>
  <si>
    <t>Региональный проект «Старшее поколение»</t>
  </si>
  <si>
    <t>Освобождение от уплаты налога на имущество организаций, транспортного налога и имущества, переданного концессионеру и (или) созданного (реконструированного) им в соответствии с концессионным соглашением:</t>
  </si>
  <si>
    <t>в соответствии с пунктами 3, 4 части 1 статьи 10 Закона Оренбургской области от 27 ноября 2003 года № 613/70-III-ОЗ «О налоге на имущество организаций» от уплаты налога на имущество организаций  освобождены: -- онкологические диспансеры, перинатальные центры, многопрофильные больницы, в структуру которых входят онкологические диспансеры и (или) перинатальные центры, - в отношении имущества, принятого на учет с 1 января 2015 года и используемого для оказания медицинской помощи по онкологии, акушерству и гинекологии;
- государственные учреждения, созданные для выполнения работ, оказания услуг в целях обеспечения реализации предусмотренных федеральным законодательством полномочий органов исполнительной власти Оренбургской области в сфере здравоохранения, – в отношении вновь созданного и приобретаемого нового (не бывшего в эксплуатации) имущества, принятого на учет с 1 января 2022 года и используемого для оказания стационарных и амбулаторных видов медицинской помощи, что подтверждается данными о лицензиях на осуществление медицинской деятельности, содержащимися в Едином реестре лицензий</t>
  </si>
  <si>
    <t xml:space="preserve">в соответствии с пунктом 14 части 1 статьи 9 Закона Оренбургской области от 16.11.2002 № 322/66-III-ОЗ «О транспортном налоге» от уплаты транспортного налога освобождены государственные учреждения, созданные для выполнения работ, оказания услуг в целях обеспечения реализации предусмотренных законодательством Российской Федерации полномочий органов исполнительной власти Оренбургской области в сфере здравоохранения </t>
  </si>
  <si>
    <t>01 4 01 71190</t>
  </si>
  <si>
    <t>01 4 08 70840</t>
  </si>
  <si>
    <t>01 4 16 73050</t>
  </si>
  <si>
    <t>Приложение № 4
к Протоколу заседания
управляющего совета
государственной программы
"Развитие здравоохранения 
Оренбургской области"</t>
  </si>
  <si>
    <t>Приложение № 5
к Протоколу заседания
управляющего совета
государственной программы
"Развитие здравоохранения 
Оренбургской области"</t>
  </si>
  <si>
    <t>Приложение № 6
к Протоколу заседания
управляющего совета
государственной программы
"Развитие здравоохранения 
Оренбургской области"</t>
  </si>
  <si>
    <t>Удовлетворение потребности в лекарственных препаратах и изделиях отдельных категорий граждан</t>
  </si>
  <si>
    <t>Обеспечение специализированной помощи лицам, страдающим  психическими расстройствами и расстройствами поведения</t>
  </si>
  <si>
    <t>Обеспечение доступности и качества медицинской помощи женщинам в период беременности, родов и послеродовый период</t>
  </si>
  <si>
    <t>количество (доля) граждан, ведущих здоровый образ жизни</t>
  </si>
  <si>
    <t>укомплектованность медицинских организаций, оказывающих медицинскую помощь детям (доля занятых физическими лицами должностей от общего количества должностей в медицинских организациях, оказывающих медицинскую помощь в амбулаторных условиях), нарастающим итогом: врачами педиатрами</t>
  </si>
  <si>
    <t>Укомплектованность медицинских организаций, оказывающих медицинскую помощь детям (доля занятых физическими лицами должностей от общего количества должностей в медицинских организациях, оказывающих медицинскую помощь в амбулаторных условиях), нарастающим итогом: врачами педиатрами</t>
  </si>
  <si>
    <t>Lзожq=lзож * 1/ПКbtq * 1/Пкbaq *ПКbcq</t>
  </si>
  <si>
    <t>q - отчетный квартал;
lзож - доля граждан, ведущих ЗОЖ в году, предшествующему отчетному (%);
ПКbtq - коэффициент, характеризующий темп роста розничной продажи сигарет и папирос (тыс. штук) на душу населения;
ПКbaq - коэффициент, характеризующий темп роста розничной продажи алкогольной продукции ( в литрах этанола)
ПКbcq - коэффициент, характеризующий темп роста доли систематически занимающихся физической культурой и спортом</t>
  </si>
  <si>
    <t>Данные  Федерального плана статистических работ 
(позиция 1.8.15)</t>
  </si>
  <si>
    <t>минобр</t>
  </si>
  <si>
    <t>ЦП "Управление льготным лекарственным обеспечением" ГИСЗ Оренбургской области</t>
  </si>
  <si>
    <t>42.</t>
  </si>
  <si>
    <t>43.</t>
  </si>
  <si>
    <t>91.</t>
  </si>
  <si>
    <t>к концу 2024 г. в симуляционных центрах будет повышена квалификация не менее 0,734 тыс.  специалистов в области  перинатологии, неонатологии и педиатрии.Повышение квалификации специалистов обеспечит освоение ими самых современных и эффективных методик помощи женщинам и детям, будет способствовать повышению качества оказания медицинской помощи женщинам и детям, а также снижению детской смертности, в том числе младенческой.</t>
  </si>
  <si>
    <t>Доля новорожденных, обследованных на врожденные и (или) наследственные заболевания в рамках расширенного неонатального скрининга, от общего числа родившихся живыми в субъектах Российской Федерации, реализующих мероприятия по проведению расширенного неонатального скрининга на врожденные и (или) наследственные заболевания</t>
  </si>
  <si>
    <t>Доля пациентов с сахарным диабетом 1 и 2 типов с высокими ампутациями от всех пациентов с сахарным диабетом 1 и 2 типов с любыми ампутациями</t>
  </si>
  <si>
    <t>Доля пациентов с сахарным диабетом 1 и 2 типов, достигших уровня гликированного гемоглобина менее или равного 7 на конец года, от числа пациентов с сахарным диабетом 1 и 2 типов, охваченных исследованием гликированного гемоглобина с помощью лабораторных методов</t>
  </si>
  <si>
    <t>Доля пациентов с сахарным диабетом 1 и 2 типов, нуждающихся в заместительной почечной терапии, и пациентов со слепотой, от всех пациентов с сахарным диабетом 1 и 2 типов с хронической болезнью почек и пациентов с диабетической ретинопатией</t>
  </si>
  <si>
    <t>Доля пациентов с сахарным диабетом 1 и 2 типов, охваченных диспансерным наблюдением, в том числе проводимым в рамках данного наблюдения исследованием гликированного гемоглобина с помощью лабораторных методов, ежегодно не реже 1 раза в год, от общего числа пациентов с сахарным диабетом 1 и 2 типов</t>
  </si>
  <si>
    <t>Доля пациентов с сахарным диабетом, выявленных впервые при профилактических медицинских осмотрах и диспансеризации в отчетном году, от общего числа зарегистрированных заболеваний с впервые в жизни установленным диагнозом сахарный диабет у взрослых за отчетный год</t>
  </si>
  <si>
    <t>Доля пациентов, обученных в школе для пациентов с сахарным диабетом от общего числа пациентов с сахарным диабетом 1 и 2 типов (Е10-Е14) за отчетный год</t>
  </si>
  <si>
    <t>Охват граждан исследованием глюкозы натощак</t>
  </si>
  <si>
    <t>год</t>
  </si>
  <si>
    <t>доля новорожденных, обследованных на врожденные и (или) наследственные заболевания в рамках расширенного неонатального скрининга, от общего числа родившихся живыми в субъектах Российской Федерации, реализующих мероприятия по проведению расширенного неонатального скрининга на врожденные и (или) наследственные заболевания</t>
  </si>
  <si>
    <t>ФП</t>
  </si>
  <si>
    <t>Охват населения иммунизацией в рамках Национального календаря профилактических прививок не менее 95% от подлежащих иммунизации, %</t>
  </si>
  <si>
    <t>охват населения иммунизацией в рамках Национального календаря профилактических прививок не менее 95% от подлежащих иммунизации, %</t>
  </si>
  <si>
    <t>Охват населения иммунизацией в рамках Национального календаря профилактических прививок не менее 95 % от подлежащих иммунизации, %</t>
  </si>
  <si>
    <t>Dсд = (Nд/Nобщ)*100%</t>
  </si>
  <si>
    <t>Nд - количество пациентов с сахарным диабетом, выявленных впервые при профилактических медицинских осмотрах и диспансеризации в отчетном году
Nобщ - общее число зарегистрированных заболеваний с впервые в жизни установленным диагнозом сахарный диабет у взрослых за отчетный год</t>
  </si>
  <si>
    <r>
      <t>Dсд = (N</t>
    </r>
    <r>
      <rPr>
        <vertAlign val="subscript"/>
        <sz val="10"/>
        <color theme="1"/>
        <rFont val="Times New Roman"/>
        <family val="1"/>
        <charset val="204"/>
      </rPr>
      <t>д1-2</t>
    </r>
    <r>
      <rPr>
        <sz val="10"/>
        <color theme="1"/>
        <rFont val="Times New Roman"/>
        <family val="1"/>
        <charset val="204"/>
      </rPr>
      <t>/N</t>
    </r>
    <r>
      <rPr>
        <vertAlign val="subscript"/>
        <sz val="10"/>
        <color theme="1"/>
        <rFont val="Times New Roman"/>
        <family val="1"/>
        <charset val="204"/>
      </rPr>
      <t>общ</t>
    </r>
    <r>
      <rPr>
        <sz val="10"/>
        <color theme="1"/>
        <rFont val="Times New Roman"/>
        <family val="1"/>
        <charset val="204"/>
      </rPr>
      <t>)*100%</t>
    </r>
  </si>
  <si>
    <r>
      <t>N</t>
    </r>
    <r>
      <rPr>
        <vertAlign val="subscript"/>
        <sz val="10"/>
        <rFont val="Times New Roman"/>
        <family val="1"/>
        <charset val="204"/>
      </rPr>
      <t>д1-2</t>
    </r>
    <r>
      <rPr>
        <sz val="10"/>
        <rFont val="Times New Roman"/>
        <family val="1"/>
        <charset val="204"/>
      </rPr>
      <t xml:space="preserve"> - количество пациентов с сахарным диабетом 1 и 2 типов, охваченных диспансерным наблюдением, в том числе проводимым в рамках данного наблюдения исследованием гликированного гемоглобина с помощью лабораторных методов, ежегодно не реже 1 раза в год
N</t>
    </r>
    <r>
      <rPr>
        <vertAlign val="subscript"/>
        <sz val="10"/>
        <rFont val="Times New Roman"/>
        <family val="1"/>
        <charset val="204"/>
      </rPr>
      <t xml:space="preserve">общ </t>
    </r>
    <r>
      <rPr>
        <sz val="10"/>
        <rFont val="Times New Roman"/>
        <family val="1"/>
        <charset val="204"/>
      </rPr>
      <t>- общее число пациентов с сахарным диабетом 1 и 2 типов</t>
    </r>
  </si>
  <si>
    <r>
      <t>Dсд = (N</t>
    </r>
    <r>
      <rPr>
        <vertAlign val="subscript"/>
        <sz val="10"/>
        <color theme="1"/>
        <rFont val="Times New Roman"/>
        <family val="1"/>
        <charset val="204"/>
      </rPr>
      <t>нужд</t>
    </r>
    <r>
      <rPr>
        <sz val="10"/>
        <color theme="1"/>
        <rFont val="Times New Roman"/>
        <family val="1"/>
        <charset val="204"/>
      </rPr>
      <t>/N</t>
    </r>
    <r>
      <rPr>
        <vertAlign val="subscript"/>
        <sz val="10"/>
        <color theme="1"/>
        <rFont val="Times New Roman"/>
        <family val="1"/>
        <charset val="204"/>
      </rPr>
      <t>общ</t>
    </r>
    <r>
      <rPr>
        <sz val="10"/>
        <color theme="1"/>
        <rFont val="Times New Roman"/>
        <family val="1"/>
        <charset val="204"/>
      </rPr>
      <t>)*100%</t>
    </r>
  </si>
  <si>
    <r>
      <t>N</t>
    </r>
    <r>
      <rPr>
        <vertAlign val="subscript"/>
        <sz val="10"/>
        <rFont val="Times New Roman"/>
        <family val="1"/>
        <charset val="204"/>
      </rPr>
      <t>нужд</t>
    </r>
    <r>
      <rPr>
        <sz val="10"/>
        <rFont val="Times New Roman"/>
        <family val="1"/>
        <charset val="204"/>
      </rPr>
      <t xml:space="preserve"> - количество пациентов с сахарным диабетом 1 и 2 типов, онуждающихся в заместительной почечной терапии, и пациентов со слепотой
N</t>
    </r>
    <r>
      <rPr>
        <vertAlign val="subscript"/>
        <sz val="10"/>
        <rFont val="Times New Roman"/>
        <family val="1"/>
        <charset val="204"/>
      </rPr>
      <t xml:space="preserve">общ </t>
    </r>
    <r>
      <rPr>
        <sz val="10"/>
        <rFont val="Times New Roman"/>
        <family val="1"/>
        <charset val="204"/>
      </rPr>
      <t>- общее число пациентов  с сахарным диабетом 1 и 2 типов с хронической болезнью почек и пациентов с диабетической ретинопатией</t>
    </r>
  </si>
  <si>
    <r>
      <t>Dсд = (N</t>
    </r>
    <r>
      <rPr>
        <vertAlign val="subscript"/>
        <sz val="10"/>
        <color theme="1"/>
        <rFont val="Times New Roman"/>
        <family val="1"/>
        <charset val="204"/>
      </rPr>
      <t>п</t>
    </r>
    <r>
      <rPr>
        <sz val="10"/>
        <color theme="1"/>
        <rFont val="Times New Roman"/>
        <family val="1"/>
        <charset val="204"/>
      </rPr>
      <t>/N</t>
    </r>
    <r>
      <rPr>
        <vertAlign val="subscript"/>
        <sz val="10"/>
        <color theme="1"/>
        <rFont val="Times New Roman"/>
        <family val="1"/>
        <charset val="204"/>
      </rPr>
      <t>общ</t>
    </r>
    <r>
      <rPr>
        <sz val="10"/>
        <color theme="1"/>
        <rFont val="Times New Roman"/>
        <family val="1"/>
        <charset val="204"/>
      </rPr>
      <t>)*100%</t>
    </r>
  </si>
  <si>
    <r>
      <t>N</t>
    </r>
    <r>
      <rPr>
        <vertAlign val="subscript"/>
        <sz val="10"/>
        <rFont val="Times New Roman"/>
        <family val="1"/>
        <charset val="204"/>
      </rPr>
      <t>п</t>
    </r>
    <r>
      <rPr>
        <sz val="10"/>
        <rFont val="Times New Roman"/>
        <family val="1"/>
        <charset val="204"/>
      </rPr>
      <t xml:space="preserve"> - количество пациентов с сахарным диабетом 1 и 2 типов, достигших уровня гликированного гемоглобина менее или равного 7 на конец года
N</t>
    </r>
    <r>
      <rPr>
        <vertAlign val="subscript"/>
        <sz val="10"/>
        <rFont val="Times New Roman"/>
        <family val="1"/>
        <charset val="204"/>
      </rPr>
      <t xml:space="preserve">общ </t>
    </r>
    <r>
      <rPr>
        <sz val="10"/>
        <rFont val="Times New Roman"/>
        <family val="1"/>
        <charset val="204"/>
      </rPr>
      <t>- общее число пациентов с сахарным диабетом 1 и 2 типов, охваченных исследованием гликированного гемоглобина с помощью лабораторных методов</t>
    </r>
  </si>
  <si>
    <r>
      <t>Dсд = (N</t>
    </r>
    <r>
      <rPr>
        <vertAlign val="subscript"/>
        <sz val="10"/>
        <color theme="1"/>
        <rFont val="Times New Roman"/>
        <family val="1"/>
        <charset val="204"/>
      </rPr>
      <t>амп</t>
    </r>
    <r>
      <rPr>
        <sz val="10"/>
        <color theme="1"/>
        <rFont val="Times New Roman"/>
        <family val="1"/>
        <charset val="204"/>
      </rPr>
      <t>/N</t>
    </r>
    <r>
      <rPr>
        <vertAlign val="subscript"/>
        <sz val="10"/>
        <color theme="1"/>
        <rFont val="Times New Roman"/>
        <family val="1"/>
        <charset val="204"/>
      </rPr>
      <t>общ</t>
    </r>
    <r>
      <rPr>
        <sz val="10"/>
        <color theme="1"/>
        <rFont val="Times New Roman"/>
        <family val="1"/>
        <charset val="204"/>
      </rPr>
      <t>)*100%</t>
    </r>
  </si>
  <si>
    <r>
      <t>N</t>
    </r>
    <r>
      <rPr>
        <vertAlign val="subscript"/>
        <sz val="10"/>
        <rFont val="Times New Roman"/>
        <family val="1"/>
        <charset val="204"/>
      </rPr>
      <t>п</t>
    </r>
    <r>
      <rPr>
        <sz val="10"/>
        <rFont val="Times New Roman"/>
        <family val="1"/>
        <charset val="204"/>
      </rPr>
      <t xml:space="preserve"> - количество пациентов с сахарным диабетом 1 и 2 типов с высокими ампутациями
N</t>
    </r>
    <r>
      <rPr>
        <vertAlign val="subscript"/>
        <sz val="10"/>
        <rFont val="Times New Roman"/>
        <family val="1"/>
        <charset val="204"/>
      </rPr>
      <t xml:space="preserve">общ </t>
    </r>
    <r>
      <rPr>
        <sz val="10"/>
        <rFont val="Times New Roman"/>
        <family val="1"/>
        <charset val="204"/>
      </rPr>
      <t>- общее число пациентов с сахарным диабетом 1 и 2 типов с любыми ампутациями</t>
    </r>
  </si>
  <si>
    <t>форма федерального статистического наблюдения №12 (далее - ФФСН №12)</t>
  </si>
  <si>
    <t>ФФСН №12</t>
  </si>
  <si>
    <t>Dсд = (Nп/Nобщ)*100%</t>
  </si>
  <si>
    <t>Nд - количество пациентов, обученных в школе для пациентов с сахарным диабетом
Nобщ - общее число пациентов с сахарным диабетом 1 и 2 типов (Е10-Е14) за отчетный год</t>
  </si>
  <si>
    <t>КЛ ИГН / КН*100</t>
  </si>
  <si>
    <t>КЛ ИГН -  количество лиц, охваченных исследованием глюкозы натощак;
КН - количество населения</t>
  </si>
  <si>
    <t>доля пациентов с сахарным диабетом 1 и 2 типов с высокими ампутациями от всех пациентов с сахарным диабетом 1 и 2 типов с любыми ампутациями</t>
  </si>
  <si>
    <t>доля пациентов с сахарным диабетом 1 и 2 типов, достигших уровня гликированного гемоглобина менее или равного 7 на конец года, от числа пациентов с сахарным диабетом 1 и 2 типов, охваченных исследованием гликированного гемоглобина с помощью лабораторных методов</t>
  </si>
  <si>
    <t>доля пациентов с сахарным диабетом 1 и 2 типов, нуждающихся в заместительной почечной терапии, и пациентов со слепотой, от всех пациентов с сахарным диабетом 1 и 2 типов с хронической болезнью почек и пациентов с диабетической ретинопатией</t>
  </si>
  <si>
    <t>доля пациентов с сахарным диабетом 1 и 2 типов, охваченных диспансерным наблюдением, в том числе проводимым в рамках данного наблюдения исследованием гликированного гемоглобина с помощью лабораторных методов, ежегодно не реже 1 раза в год, от общего числа пациентов с сахарным диабетом 1 и 2 типов</t>
  </si>
  <si>
    <t>доля пациентов с сахарным диабетом, выявленных впервые при профилактических медицинских осмотрах и диспансеризации в отчетном году, от общего числа зарегистрированных заболеваний с впервые в жизни установленным диагнозом сахарный диабет у взрослых за отчетный год</t>
  </si>
  <si>
    <t>доля пациентов, обученных в школе для пациентов с сахарным диабетом от общего числа пациентов с сахарным диабетом 1 и 2 типов (Е10-Е14) за отчетный год</t>
  </si>
  <si>
    <t>охват граждан исследованием глюкозы натощак</t>
  </si>
  <si>
    <t>80*</t>
  </si>
  <si>
    <t>Функционируют созданные/замененные в рамках федерального проекта фельдшерские, фельдшерско-акушерские пункты, врачебные амбулатории, оснащенные в соответствии с Положением об организации оказания первичной медико-санитарной помощи взрослому населению, утвержденным приказом Минздравсоцразвития России от 15 мая 2012 года № 543н</t>
  </si>
  <si>
    <t>Внедрена система информирования граждан, застрахованных в системе обязательного медицинского страхования, о правах на получение бесплатной медицинской помощи (доля лиц, получающих информацию, от общего числа застрахованных лиц), % нарастающим итогом</t>
  </si>
  <si>
    <t>В субъектах Российской Федерации функционируют Региональные центры организации первичной медико-санитарной помощи</t>
  </si>
  <si>
    <t>Во всех субъектах Российской Федерации на геронтологических койках получили помощь граждане старше трудоспособного возраста</t>
  </si>
  <si>
    <t>Разработана, утверждена и реализуется региональная программа "Борьба с онкологическими заболеваниями</t>
  </si>
  <si>
    <t>Финансовое обеспечение оказания медицинской помощи больным с онкологическими заболеваниями в соответствии с клиническими рекомендациями</t>
  </si>
  <si>
    <t>Оснащены (переоснащены, дооснащены) медицинские организации, подведомственные органам исполнительной власти субъектов Российской Федерации, имеющие структурные подразделения, оказывающие специализированную паллиативную медицинскую помощь, медицинскими изделиями в соответствии со стандартами оснащения, предусмотренными положением об организации паллиативной медицинской помощи, установленном частью 5 статьи 36 Федерального закона "Об основах здоровья граждан в Российской Федерации" (далее - положение об организации паллиативной медицинской помощи)</t>
  </si>
  <si>
    <t>Количество пациентов, которым оказана высокотехнологичная медицинская помощь, не включенная в базовую программу обязательного медицинского страхования</t>
  </si>
  <si>
    <t>Будет оказана медицинская помощь женщинам в период беременности, родов и в послеродовый период, в том числе за счет средств родовых сертификатов</t>
  </si>
  <si>
    <t>Число детей в возрасте от 2 до 4 лет с сахарным диабетом 1 типа, обеспеченных системами непрерывного мониторинга глюкозы</t>
  </si>
  <si>
    <t>Число детей в возрасте от 4 до 17 лет включительно с сахарным диабетом 1 типа, обеспеченных системами непрерывного мониторинга глюкозы</t>
  </si>
  <si>
    <t>92.</t>
  </si>
  <si>
    <t>100% медицинских организаций государственной и муниципальной систем здравоохранения субъектов Российской Федерации обеспечивают межведомственное электронное взаимодействие, в том числе с учреждениями медико-социальной экспертизы.</t>
  </si>
  <si>
    <t>В 85 субъектах Российской Федерации функционирует централизованная подсистема государственной информационной системы в сфере здравоохранения «Телемедицинские консультации», к которой подключены все медицинские организации государственной и муниципальной систем здравоохранения субъектов Российской Федерации второго и третьего уровней</t>
  </si>
  <si>
    <t>93.</t>
  </si>
  <si>
    <t>94.</t>
  </si>
  <si>
    <t>95.</t>
  </si>
  <si>
    <t>96.</t>
  </si>
  <si>
    <t>97.</t>
  </si>
  <si>
    <t>98.</t>
  </si>
  <si>
    <t>85 субъектов Российской Федерации реализовали систему электронных рецептов</t>
  </si>
  <si>
    <t>99.</t>
  </si>
  <si>
    <t>100.</t>
  </si>
  <si>
    <t>100% медицинских организаций обеспечивают для граждан доступ к юридически значимым электронным медицинским документам посредством Личного кабинета пациента «Мое здоровье» на Едином портале государственных и муниципальных услуг.</t>
  </si>
  <si>
    <t>101.</t>
  </si>
  <si>
    <t>102.</t>
  </si>
  <si>
    <t>103.</t>
  </si>
  <si>
    <t>104.</t>
  </si>
  <si>
    <t>105.</t>
  </si>
  <si>
    <t>106.</t>
  </si>
  <si>
    <t>ЕГАИС;
Форма федерального статистического наблюдения № 11 «Сведения о заболеваниях наркологическими расстройствами"</t>
  </si>
  <si>
    <t>Министерство здравоохранения Российской Федерации</t>
  </si>
  <si>
    <t>8 - административная информация</t>
  </si>
  <si>
    <r>
      <t>ПотрАлк</t>
    </r>
    <r>
      <rPr>
        <vertAlign val="subscript"/>
        <sz val="10"/>
        <rFont val="Times New Roman"/>
        <family val="1"/>
        <charset val="204"/>
      </rPr>
      <t>m</t>
    </r>
    <r>
      <rPr>
        <sz val="10"/>
        <rFont val="Times New Roman"/>
        <family val="1"/>
        <charset val="204"/>
      </rPr>
      <t xml:space="preserve"> = ПотрАлк</t>
    </r>
    <r>
      <rPr>
        <vertAlign val="subscript"/>
        <sz val="10"/>
        <rFont val="Times New Roman"/>
        <family val="1"/>
        <charset val="204"/>
      </rPr>
      <t>i-1</t>
    </r>
    <r>
      <rPr>
        <sz val="10"/>
        <rFont val="Times New Roman"/>
        <family val="1"/>
        <charset val="204"/>
      </rPr>
      <t xml:space="preserve"> * ((АлкСмертПредв</t>
    </r>
    <r>
      <rPr>
        <vertAlign val="subscript"/>
        <sz val="10"/>
        <rFont val="Times New Roman"/>
        <family val="1"/>
        <charset val="204"/>
      </rPr>
      <t>m12</t>
    </r>
    <r>
      <rPr>
        <sz val="10"/>
        <rFont val="Times New Roman"/>
        <family val="1"/>
        <charset val="204"/>
      </rPr>
      <t>/АлкСмертПредв</t>
    </r>
    <r>
      <rPr>
        <vertAlign val="subscript"/>
        <sz val="10"/>
        <rFont val="Times New Roman"/>
        <family val="1"/>
        <charset val="204"/>
      </rPr>
      <t>m12-1</t>
    </r>
    <r>
      <rPr>
        <sz val="10"/>
        <rFont val="Times New Roman"/>
        <family val="1"/>
        <charset val="204"/>
      </rPr>
      <t>)*К)</t>
    </r>
  </si>
  <si>
    <r>
      <t>ПотрАлк</t>
    </r>
    <r>
      <rPr>
        <vertAlign val="subscript"/>
        <sz val="10"/>
        <rFont val="Times New Roman"/>
        <family val="1"/>
        <charset val="204"/>
      </rPr>
      <t>i-1</t>
    </r>
    <r>
      <rPr>
        <sz val="10"/>
        <rFont val="Times New Roman"/>
        <family val="1"/>
        <charset val="204"/>
      </rPr>
      <t xml:space="preserve"> -  потребление алкогольной продукции на душу населения в предыдущем календарном году;
АлкСмертПредв</t>
    </r>
    <r>
      <rPr>
        <vertAlign val="subscript"/>
        <sz val="10"/>
        <rFont val="Times New Roman"/>
        <family val="1"/>
        <charset val="204"/>
      </rPr>
      <t xml:space="preserve">m12 </t>
    </r>
    <r>
      <rPr>
        <sz val="10"/>
        <rFont val="Times New Roman"/>
        <family val="1"/>
        <charset val="204"/>
      </rPr>
      <t>-  оперативные данные о смертности от причин, обусловленных алкоголем, за последние 12 календарных месяцев (на 100 тыс. населения);
АлкСмертПредв</t>
    </r>
    <r>
      <rPr>
        <vertAlign val="subscript"/>
        <sz val="10"/>
        <rFont val="Times New Roman"/>
        <family val="1"/>
        <charset val="204"/>
      </rPr>
      <t xml:space="preserve">m12-1- </t>
    </r>
    <r>
      <rPr>
        <sz val="10"/>
        <rFont val="Times New Roman"/>
        <family val="1"/>
        <charset val="204"/>
      </rPr>
      <t>оперативные данные о смертности от причин, обусловленных алкоголем, за 12 календарных месяцев, предшествующих последним 12 календарным месяцам (на 100 тыс. населения);</t>
    </r>
    <r>
      <rPr>
        <vertAlign val="subscript"/>
        <sz val="10"/>
        <rFont val="Times New Roman"/>
        <family val="1"/>
        <charset val="204"/>
      </rPr>
      <t xml:space="preserve">
</t>
    </r>
    <r>
      <rPr>
        <sz val="10"/>
        <rFont val="Times New Roman"/>
        <family val="1"/>
        <charset val="204"/>
      </rPr>
      <t>К- коэффициент, отражающий взаимосвязь между изменением потребления алкоголя, рассчитанного в соответствии с Методикой, и изменением оперативных данных о смертности от причин, непосредственно обусловленных алкоголем, за последние два календарных года</t>
    </r>
  </si>
  <si>
    <t>30 сентября года следующего за отчетным</t>
  </si>
  <si>
    <t>ГП РФ</t>
  </si>
  <si>
    <t>8,76**</t>
  </si>
  <si>
    <t>ЧТО - число подведомственных органам исполнительной власти субъектов Российской Федерации медицинских организаций, оказывающих медицинскую деятельность, связанную с донорством органов человека в целях трансплантации (пересадки)</t>
  </si>
  <si>
    <t>Информационная система лекарственного обеспечения</t>
  </si>
  <si>
    <t>100% медицинских организаций государственной и муниципальной систем здравоохранения субъектов Российской Федерации обеспечивают межведомственное электронное взаимодействие, в том числе с учреждениями медико-социальной экспертизы</t>
  </si>
  <si>
    <t>* В соответствии с Соглашением о реализации на территории Оренбургской области государственных программ субъекта Российской Федерации, направленных на достижение целей и показателей государственной программы Российской Федерации "Развитие здравоохранения"от 28 февраля 2024 г. №2024-00317, значение результата 2023 года "Проведено массовое обследование новорожденных на врожденные и (или) наследственные заболевания в рамках расширенного неонатального скрининга" (%), продублировано в значение показателя 2023 года "Доля новорожденных, обследованных на врожденные и (или) наследственные заболевания в рамках расширенного неонатального скрининга, от общего числа родившихся живыми в субъектах Российской Федерации, реализующих мероприятия по проведению расширенного неонатального скрининга на врожденные и (или) наследственные заболевания" (%). 
В оценке эффективности государственной программы за 2023 год данный показатель не учитывается.</t>
  </si>
  <si>
    <t>Удовлетворенность населения качеством оказываемой медицинской помощи</t>
  </si>
  <si>
    <t>Страховыми медицинскими организациями обеспечено индивидуальное информирование застрахованных лиц с хроническими неинфекционными заболеваниями, при наличии которых устанавливается диспансерное наблюдение при получении медицинской помощи</t>
  </si>
  <si>
    <t>Организованы автоматизированные рабочие места медицинских работников при внедрении и эксплуатации медицинских информационных систем, соответствующих требованиям Минздрава России в медицинских организациях государственной и муниципальной систем здравоохранения субъектов Российской Федерации.</t>
  </si>
  <si>
    <t>В Оренбургской области к концу реализации результата , с учетом закупаемого оборудования и программного обеспечения,  организовано не менее 15765 автоматизированных рабочих мест медицинских работников (нарастающим итогом) при внедрении и эксплуатации медицинских информационных систем, соответствующих требованиям Минздрава России в медицинских организациях государственной и муниципальной систем здравоохранения</t>
  </si>
  <si>
    <t>Медицинские организации, оказывающие первичную медико-санитарную помощь, приняли участие в создании и тиражировании "Новой модели организации оказания медицинской помощи", не менее</t>
  </si>
  <si>
    <t>Клинф</t>
  </si>
  <si>
    <t>Клинф - количество лиц с хроническими неинфекционными заболеваниями индивидуально проинформированных, при наличии которых устанавливается диспансерное наблюдение при получении медицинской помощи</t>
  </si>
  <si>
    <t>ЧП</t>
  </si>
  <si>
    <t>ЧП - число проинформированных</t>
  </si>
  <si>
    <t>Медицинские организации, оказывающие первичную медико-санитарную помощь, принимают участие в создании и тиражировании "Новой модели организации оказания медицинской помощи", не менее</t>
  </si>
  <si>
    <t xml:space="preserve">КМО ПМСП </t>
  </si>
  <si>
    <t>КМО ПМСП - количество медицинских организаций, оказывающих первичную медико-санитарную помощь, участвующих в создании и тиражировании новой модели</t>
  </si>
  <si>
    <t>Больные сахарным диабетом обеспечены прохождением школ для пациентов с сахарным диабетом, как обязательного метода диспансерного наблюдения и лечения больных сахарным диабетом в соответствии с клиническими рекомендациями</t>
  </si>
  <si>
    <t>Больные с сахарным диабетом обеспечены медицинскими изделиями для определения уровня глюкозы в крови (любыми методами), лекарственными препаратами в соответствии с клиническими рекомендациями для профилактики и лечения осложнений основного заболевания, включая болезни сердечно-сосудистой системы, и больные с сахарным диабетом 1 типа обеспечены сахароснижающими препаратами</t>
  </si>
  <si>
    <t>Во всех субъектах Российской Федерации выстроена единая маршрутизации пациентов, на основе региональных, межрайонных (районных) центров (отделений), включая все этапы наблюдения за пациентами от фельдшерско-акушерских пунктов и поликлиник до региональных эндокринологических центров</t>
  </si>
  <si>
    <t>В субъектах Российской Федерации реализованы региональные программы "Борьба с сахарным диабетом</t>
  </si>
  <si>
    <t>Выстроена единая система диспансерного наблюдения за пациентами с нарушением углеводного обмена и сахарным диабетом, включая обеспечение пациентов с СД ключевым маркером точной диагностики и эффективности лечения - гликированным гемоглобином</t>
  </si>
  <si>
    <t>Поэтапно созданы центры и отделения, оказывающие медицинскую помощь больным с нарушениями углеводного обмена и сахарным диабетом на базе региональных медицинских организаций</t>
  </si>
  <si>
    <t>обеспечение прохождением школ для пациентов с сахарным диабетом, как обязательного метода диспансерного наблюдения и лечения больных сахарным диабетом в соответствии с клиническими рекомендациями</t>
  </si>
  <si>
    <t>выстроена единая система маршрутизации пациентов, на основе региональных, межрайонных (районных) центров (отделений)</t>
  </si>
  <si>
    <t>реализация региональной программы "Борьба с сахарным диабетом"</t>
  </si>
  <si>
    <t xml:space="preserve">
создание центров и отделений, оказывающих медицинскую помощь больным с нарушениями углеводного обмена и сахарным диабетом</t>
  </si>
  <si>
    <t>Улучшение материально-технической базы подведомственных медицинских учреждений</t>
  </si>
  <si>
    <t>улучшение материально-технической базы медицинских учреждений</t>
  </si>
  <si>
    <t>Обеспечена высокотехнологичная медицинская помощь (включая трансфузиологию)</t>
  </si>
  <si>
    <t>Обеспечение лекарственными препаратами, изделиями медицинского назначения, расходных материалов для проведения расширенного неонатального скрининга и продуктами лечебного и энтерального питания, а также проведение диагностики, в том числе пренатальной (дородовой) диагностики по нарушению развития ребенка, скрининг на наследственные заболевания</t>
  </si>
  <si>
    <t>Разработаны, утверждены и реализуются региональные программы "Оптимальная для восстановления здоровья медицинская реабилитация"</t>
  </si>
  <si>
    <t>реализация утвержденной программы "Оптимальная для восстановления здоровья медицинская реабилитация"</t>
  </si>
  <si>
    <t>Осуществлена государственная поддержка отдельных категорий медицинских работников в соответствии с установленными нормативно-правовыми документами</t>
  </si>
  <si>
    <t>КПшд - Количество пациентов, обеспеченых прохождением школ для пациентов с сахарным диабетом</t>
  </si>
  <si>
    <t>КПугк - Количество пациентов с сахарным диабетом, обеспеченых медицинскими изделиями для определения уровня глюкозы в крови</t>
  </si>
  <si>
    <t>М</t>
  </si>
  <si>
    <t>М - В Оренбургской области выстроена единая маршрутизации пациентов, на основе региональных, межрайонных (районных) центров (отделений), включая все этапы наблюдения за пациентами от фельдшерско-акушерских пунктов и поликлиник до региональных эндокринологических центров</t>
  </si>
  <si>
    <t>РП БСД</t>
  </si>
  <si>
    <t xml:space="preserve">КДсд - Количество пациентов с нарушением углеводного обмена и сахарным диабетом, прошедших диспансерное наблюдение </t>
  </si>
  <si>
    <t>КДсд/1000</t>
  </si>
  <si>
    <t>КПугк/1000</t>
  </si>
  <si>
    <t>КПшд/1000</t>
  </si>
  <si>
    <t>Кц</t>
  </si>
  <si>
    <t>Кц -Количенство, созданных центров и отделений, оказывающих медицинскую помощь больным с нарушениями углеводного обмена и сахарным диабетом на базе региональных медицинских организаций</t>
  </si>
  <si>
    <t>Клп</t>
  </si>
  <si>
    <t>РП ОВЗМР</t>
  </si>
  <si>
    <t>РП ОВЗМР - Число разработанных и утвежденных на территории Оренбургской области региональных программ "Оптимальная для восстановления здоровья медицинская реабилитация"</t>
  </si>
  <si>
    <t>МП ТФОМС</t>
  </si>
  <si>
    <t>ГПокмр</t>
  </si>
  <si>
    <t>Лица с диагнозом "хронический вирусный гепатит С" обеспечены противовирусными лекарственными препаратами в амбулаторных условиях</t>
  </si>
  <si>
    <t>Кхвг</t>
  </si>
  <si>
    <t>Кхгв - Количество лиц с диагнозом "хронический вирусный гепатит С", обеспеченных противовирусными лекарственными препаратами в амбулаторных условиях</t>
  </si>
  <si>
    <t>Обеспечена бесперебойная поставка лекарственных препаратов в субъектах Российской Федерации и г. Байконуре лицам, больным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</si>
  <si>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Обеспечено бесперебойное оказание государственной социальной помощи в виде набора социальных услуг по организации обеспечения граждан, включенных в Федеральный регистр лиц, имеющих право на получение государственной социальной помощи, лекарственными препаратами для медицинского применения, медицинскими изделиями, а также специализированными продуктами лечебного питания для детей-инвалидов</t>
  </si>
  <si>
    <t>человек в год</t>
  </si>
  <si>
    <t>обеспечение лекарственными препаратами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</si>
  <si>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оказание государственной социальной помощи лекарственными препаратами для медицинского применения, медицинскими изделиями, а также специализированными продуктами лечебного питания для детей-инвалидов</t>
  </si>
  <si>
    <t>КОЛлп</t>
  </si>
  <si>
    <t>КОЛлп - количесво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 обеспеченных лекарственными препаратами</t>
  </si>
  <si>
    <t>КОЛсоц</t>
  </si>
  <si>
    <t>КОЛсоц - количество людей, котрым обеспечено бесперебойное оказание государственной социальной помощи в виде набора социальных услуг по организации обеспечения граждан, включенных в Федеральный регистр лиц, имеющих право на получение государственной социальной помощи, лекарственными препаратами для медицинского применения, медицинскими изделиями, а также специализированными продуктами лечебного питания для детей-инвалидов</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</si>
  <si>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</si>
  <si>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</si>
  <si>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</si>
  <si>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</si>
  <si>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</si>
  <si>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</si>
  <si>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</si>
  <si>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</si>
  <si>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</si>
  <si>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</si>
  <si>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</si>
  <si>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</si>
  <si>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</si>
  <si>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</si>
  <si>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</si>
  <si>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</si>
  <si>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</si>
  <si>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</si>
  <si>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</si>
  <si>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</si>
  <si>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</si>
  <si>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</si>
  <si>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</si>
  <si>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РП БСД - количество региональных программ "Борьба с сахарным диабетом"</t>
  </si>
  <si>
    <t>постановление Правительства Оренбургской области от 13.02.2024 №450-пп "Об утверждении региональной программы Оренбургской области "Борьба с сахарным диабетом" на 2023 - 2025 годы
" (актуализация по потребности)</t>
  </si>
  <si>
    <t>1 июня текущего года</t>
  </si>
  <si>
    <t>на основании распорядительных документов, утверждается и актуализируется маршрутизация</t>
  </si>
  <si>
    <t>ГИС ОМС;
ЕГИСЗ</t>
  </si>
  <si>
    <t>на основании распорядительных документов</t>
  </si>
  <si>
    <t xml:space="preserve">10 рабочий день месяца, следующего за отчетным  </t>
  </si>
  <si>
    <t>Оказание медицинской помощи не застрахованным по обязательному медицинскому страхованию гражданам Российской Федерации при состояниях, требующих срочного медицинского вмешательства</t>
  </si>
  <si>
    <t>Кумтб</t>
  </si>
  <si>
    <t>ФФСН №65</t>
  </si>
  <si>
    <t>реализация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</si>
  <si>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73.</t>
  </si>
  <si>
    <t>130.</t>
  </si>
  <si>
    <t>131.</t>
  </si>
  <si>
    <t>132.</t>
  </si>
  <si>
    <t>133.</t>
  </si>
  <si>
    <t>134.</t>
  </si>
  <si>
    <t>135.</t>
  </si>
  <si>
    <t>136.</t>
  </si>
  <si>
    <t xml:space="preserve">Комплекс процессных мероприятий «Предупреждение и борьба с социально значимыми заболеваниями»    </t>
  </si>
  <si>
    <t>Созданы (развиты) и оснащены (дооснащены) региональные эндокринологические центры и школ для пациентов с сахарным диабетом</t>
  </si>
  <si>
    <t>Оказана специализированная медицинская помощь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t>
  </si>
  <si>
    <t>количество пациентов, которым оказана высокотехнологичная медицинская помощь, не включенная в базовую программу обязательного медицинского страхования</t>
  </si>
  <si>
    <t>осуществление государственной поддержки медицинских работников в соответствии с утвержденными документами, включая меры социальной поддержки отдельных категорий медицинских работников</t>
  </si>
  <si>
    <t>Овмп - вполнены запланированные мероприятия, направленные на оказание высокотехнологичной медицинской помощи, не включенной в базовую программу обязательного медицинского страхования, а также организация осуществления деятельности, связанной с донорством, включая меры социальной поддержки донора</t>
  </si>
  <si>
    <t>Кумтб - государственными учреждениями здравоохранения Оренбургской области, выполнены запланированные мероприятия, направленные на улучшение материально-технического обеспечения</t>
  </si>
  <si>
    <t>ВМвмп</t>
  </si>
  <si>
    <t>ГПокмр - выполнение запланированных мероприятий, направленных на осуществление государственной поддержки медицинских работников в соответствии с установленными нормативно-правовыми документами</t>
  </si>
  <si>
    <t>Беременные женщины с сахарным диабетом обеспечены системами непрерывного мониторинга глюкозы, в том числе российского производства</t>
  </si>
  <si>
    <t>ЕГИСЗ
ЦП "Управление льготным лекарственным обеспечением" ГИСЗ Оренбургской области</t>
  </si>
  <si>
    <t>Чбж</t>
  </si>
  <si>
    <t>Чбж - количество беременных женщины с сахарным диабетом, которые были обеспечены системами непрерывного мониторинга глюкозы</t>
  </si>
  <si>
    <t>осуществление закупки оборудования в рамках реализации мероприятий региональной программы Оренбургской области "Борьба с сахарным диабетом" с целью оснащения (дооснащения) региональных эндокринологических центров и школ для пациентов с сахарным диабетом</t>
  </si>
  <si>
    <t>Крэц</t>
  </si>
  <si>
    <t>СМПсво</t>
  </si>
  <si>
    <t xml:space="preserve">Крэц -  субъектом Российской Федерации осуществлены мероприятия по оснащению (дооснащению) в текущем году региональных эндокринологических центов и школ для пациентов с сахарным диабетом  </t>
  </si>
  <si>
    <t>СМПсво - субъектом Российской Федерации оказана специализированная медицинская помощь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t>
  </si>
  <si>
    <t>137.</t>
  </si>
  <si>
    <t>138.</t>
  </si>
  <si>
    <t>139.</t>
  </si>
  <si>
    <t>Организация экспертизы и оценки качества медицинской деятельности</t>
  </si>
  <si>
    <t xml:space="preserve">медицинскими организациями, подведомственными министерству здравоохранения Оренбургской области, оказывается специализированная медицинская помощь военнослужащим Вооруженных сил Российской Федерации в период проведения специальной военной операции </t>
  </si>
  <si>
    <t>Организация страхового обеспечения оказания медицинской помощи</t>
  </si>
  <si>
    <t>Организация оказания паллиативной помощи</t>
  </si>
  <si>
    <t>оказание паллиативной помощи</t>
  </si>
  <si>
    <t>ООМПпмп</t>
  </si>
  <si>
    <t>ООэкмд</t>
  </si>
  <si>
    <t>ООэкмд  - реализованы запланированные мероприятия, направленные на проведение патологоанатомических вскрытий, судебно-медицинской экспертизы по уголовным делам на основании судебных постановлений, постановлений и направлений органов следствия и дознания Оренбургской области</t>
  </si>
  <si>
    <t>мероприятия, направленные на оказание высокотехнологичной медицинской помощи, не включенные в базовую программу обязательного медицинского страхования, а также организация осуществления деятельности, связанной с донорством, включая меры социальной поддержки донора</t>
  </si>
  <si>
    <t>реализация мероприятий по обеспечению нуждающихся беременных женщин системами непрерывного мониторинга глюкозы в рамках федерального проекта «Борьба с сахарным диабетом»</t>
  </si>
  <si>
    <t>Клп - выполнены запланированные мероприятия, направленные на приобретение лекарственных препаратов, изделий медицинского назначения, расходных материалов для проведения расширенного неонатального скрининга и продуктов лечебного и энтерального питания, а также проведение диагностики, в том числе пренатальной (дородовой) диагностики по нарушению развития ребенка, скрининг на наследственные заболевания</t>
  </si>
  <si>
    <t>Оказана медицинская помощь по профилю "реабилитация" за счет средств территориального фонда обязательного медицинского страхования</t>
  </si>
  <si>
    <t>оказание медицинской реабилитации за счет средств обязательного медицинского страхования</t>
  </si>
  <si>
    <r>
      <rPr>
        <b/>
        <sz val="10"/>
        <rFont val="Times New Roman"/>
        <family val="1"/>
        <charset val="204"/>
      </rPr>
      <t xml:space="preserve">K - </t>
    </r>
    <r>
      <rPr>
        <sz val="10"/>
        <rFont val="Times New Roman"/>
        <family val="1"/>
        <charset val="204"/>
      </rPr>
      <t>число лиц с болезнями системы кровообращения, застрахованных в системе , состоявших в отчетном периоде под диспансерным наблюдением и получивших в отчетном периоде медицинские услуги в рамках диспансерного наблюдения в связи с болезнями системы кровообращения, человек;</t>
    </r>
    <r>
      <rPr>
        <b/>
        <sz val="10"/>
        <rFont val="Times New Roman"/>
        <family val="1"/>
        <charset val="204"/>
      </rPr>
      <t xml:space="preserve">
Kd -</t>
    </r>
    <r>
      <rPr>
        <sz val="10"/>
        <rFont val="Times New Roman"/>
        <family val="1"/>
        <charset val="204"/>
      </rPr>
      <t xml:space="preserve"> число лиц с болезнями системы кровообращения, застрахованных в системе ОМС, состоявших в отчетном периоде под диспансерным наблюдением, человек.</t>
    </r>
  </si>
  <si>
    <t>Оказана медицинская помощь по профилю "реабилитация" за счет средств  территориального фонда обязательного медицинского страхования</t>
  </si>
  <si>
    <t>МП ТФОМС - выполненные запланированные мероприятия, направленные на оказание медицинской помощи за счет средств территориального фонда обязательного медицинского страхования</t>
  </si>
  <si>
    <t>обеспечение лекарственными препаратами, изделиями мед. назначения, расходных материалов для проведения расширенного неонатального скрининга и продуктами лечебного и энтерального питания</t>
  </si>
  <si>
    <t>Кпмсп</t>
  </si>
  <si>
    <t>Клч</t>
  </si>
  <si>
    <t>Кв</t>
  </si>
  <si>
    <t>Ксл</t>
  </si>
  <si>
    <t>Кпос</t>
  </si>
  <si>
    <t>Оказание медицинской помощи по профилю фтизиатрия</t>
  </si>
  <si>
    <t>Оказание первичной специализированной медицинской помощи, оказываемой при заболеваниях, передаваемых половым путем, туберкулезе, ВИЧ-инфекции и синдроме приобретенного иммунодефицита, психиатрических расстройствах и расстройствах поведения</t>
  </si>
  <si>
    <t>Первичная медико-санитарная помощь, не включенная в базовую программу обязательного медицинского страхования по профилям дерматовенерология (в части венерологии) и инфекционные болезни (в части синдрома приобретенного иммунодефицита (ВИЧ-инфекции); условия оказания - амбулаторно)</t>
  </si>
  <si>
    <t xml:space="preserve">Кпмсп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</si>
  <si>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Кфтиз</t>
  </si>
  <si>
    <t xml:space="preserve">Кфтиз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</si>
  <si>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Содержание, воспитание и оказание медицинской помощи детям-сиротам и детям, оставшимся без попечения родителей, в домах ребенка</t>
  </si>
  <si>
    <t>КФЛспмсп</t>
  </si>
  <si>
    <t xml:space="preserve">КФЛспмсп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</si>
  <si>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УМОспорт</t>
  </si>
  <si>
    <t xml:space="preserve">УМОспорт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</si>
  <si>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МПдет</t>
  </si>
  <si>
    <t xml:space="preserve">МПдет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</si>
  <si>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Кчел</t>
  </si>
  <si>
    <t>Кчел - количество пациентов, страдающих хронической почечной недостаточностью, которым была обеспечена транспортировка от места их фактического проживания до места получения медицинской помощи методом заместительной почечной терапии и обратно</t>
  </si>
  <si>
    <t xml:space="preserve">ООМПпмп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</si>
  <si>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оказание медицинской помощи в экстренной форме незастрахованным гражданам</t>
  </si>
  <si>
    <t xml:space="preserve">Ксл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</si>
  <si>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 xml:space="preserve">КОЛлч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</si>
  <si>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 xml:space="preserve">КОЛв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</si>
  <si>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 xml:space="preserve">Кпос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</si>
  <si>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Оказание медицинской помощи по профилю дерматовенерология</t>
  </si>
  <si>
    <t xml:space="preserve">Оказание медицинской помощи посредством вылетов санитарной авиации, а также оказание медицинской помощи при чрезвычайных ситуациях </t>
  </si>
  <si>
    <t xml:space="preserve">Оказание скорой медицинской помощи, а также оказание медицинской помощи при чрезвычайных ситуациях </t>
  </si>
  <si>
    <t xml:space="preserve">Оказание скорой медицинской помощи включая вылетов санитарной авиации, а также оказание медицинской помощи при чрезвычайных ситуациях </t>
  </si>
  <si>
    <t>37.</t>
  </si>
  <si>
    <t>41.</t>
  </si>
  <si>
    <t>Кнар</t>
  </si>
  <si>
    <t xml:space="preserve">Кнар -  соответствие порядкам оказания медицинской помощи и на основе стандартов медицинской помощи оказываемых государственных услуг, согласно выполненному государственному заданию, доведенному подведомственным медицинским организациям, оказывающим данный вид медицинской помощи </t>
  </si>
  <si>
    <t>01 4 01 96230</t>
  </si>
  <si>
    <t>01 4 03 R1500</t>
  </si>
  <si>
    <t>01 4 03 21880</t>
  </si>
  <si>
    <t>01 4 03 R2140</t>
  </si>
  <si>
    <t>01 4 08 96270</t>
  </si>
  <si>
    <t>01 4 08 96280</t>
  </si>
  <si>
    <t>01 4 10 R1520</t>
  </si>
  <si>
    <t>01 1 N2 55860</t>
  </si>
  <si>
    <t>01 1 N2 Z5860</t>
  </si>
  <si>
    <t>01 4 08 R2010</t>
  </si>
  <si>
    <t>01 4 08 54060</t>
  </si>
  <si>
    <t>Оказание медицинской помощи детям, находящимся в трудной жизненной ситуации</t>
  </si>
  <si>
    <t>Проведены углубленные медицинские обследования спортсменов</t>
  </si>
  <si>
    <t>единиц</t>
  </si>
  <si>
    <t>Ксир</t>
  </si>
  <si>
    <t>Ксир -  Число домов ребенка, в которые доведены государственные задания на содержание, воспитание и оказание медицинской помощи детям-сиротам и детям, оставшимся без попечения родителей</t>
  </si>
  <si>
    <t>1 июля текущего года</t>
  </si>
  <si>
    <t>Смертность населения от всех причин смерти, случаев на 1000 населения</t>
  </si>
  <si>
    <t>Доля населения, которой доступна первичная медико-санитарная помощь в модернизированных медицинских подразделениях</t>
  </si>
  <si>
    <t>Процент</t>
  </si>
  <si>
    <t>Доля лиц, принятых с целью оказания первичной медико-санитарной помощи одним передвижным подразделением в год, от расчетной пропускной способности одного передвижного подразделения</t>
  </si>
  <si>
    <t>Доля лиц с хроническими неинфекционными заболеваниями, состоящих на диспансерном наблюдении на участке врача - терапевта, получивших в отчетном периоде медицинские услуги в рамках диспансерного наблюдения, от всех пациентов с хроническими неинфекционными заболеваниями, состоящих на диспансерном наблюдении на участке врача - терапевта</t>
  </si>
  <si>
    <t>Удовлетворенность населения медицинской помощью по результатам оценки общественного мнения</t>
  </si>
  <si>
    <t>Увеличение числа лиц с болезнями системы кровообращения, проживших предыдущий год без острых сердечно-сосудистых событий</t>
  </si>
  <si>
    <t>Доля случаев выполнения тромболитической терапии и стентирования коронарных артерий пациентам с инфарктом миокарда от всех пациентов с инфарктом миокарда, госпитализированных в стационар в первые сутки от начала заболевания (охват реперфузионной терапией)</t>
  </si>
  <si>
    <t>Доля лиц высокого риска сердечно-сосудистых осложнений и/или перенесших операции на сердце, обеспеченных бесплатными лекарственными препаратами</t>
  </si>
  <si>
    <t>Доля пациентов с инфарктом мозга, которым выполнена тромбэкстракция, от всех пациентов с инфарктом мозга, выбывших из стационара</t>
  </si>
  <si>
    <t>Доля лиц, живущих 5 и более лет с момента установления диагноза злокачественного новообразования</t>
  </si>
  <si>
    <t>Доля злокачественных новообразований, выявленных на I стадии, от общего числа случаев злокачественных новообразований визуальных локализаций</t>
  </si>
  <si>
    <t>Доля лиц, прошедших обследование в соответствии с индивидуальным планом ведения в рамках диспансерного наблюдения, из числа онкологических больных, завершивших лечение</t>
  </si>
  <si>
    <t>Доля больных с сахарным диабетом 1 и 2 типов, находящихся под диспансерным наблюдением в созданных и оснащенных в ходе федерального проекта региональных медицинских подразделениях от числа лиц, подлежащих такому наблюдению</t>
  </si>
  <si>
    <t>Доля пациентов, обученных в школе для пациентов с сахарным диабетом от общего числа пациентов с сахарным диабетом 1 и 2 типов за отчетный год</t>
  </si>
  <si>
    <t>Доля больных с сахарным диабетом 1 типа, находящихся под диспансерным наблюдением с использованием медицинских изделий непрерывного мониторинга глюкозы в крови, от числа нуждающихся</t>
  </si>
  <si>
    <t>Доля пациентов с хроническим вирусным гепатитом С, данные о которых внесены в Федеральный регистр вирусных гепатитов, обеспеченных лекарственными препаратами, в условиях дневного стационара в рамках обязательного медицинского страхования, от общего числа пациентов с хроническим вирусным гепатитом С, состоящих под диспансерным наблюдением</t>
  </si>
  <si>
    <t>Доля пациентов с хроническим вирусным гепатитом С, данные о которых внесены в Федеральный регистр вирусных гепатитов, обеспеченных лекарственными препаратами в амбулаторных условиях, от общего числа пациентов с хроническим вирусным гепатитом С, состоящих под диспансерным наблюдением</t>
  </si>
  <si>
    <t>Доля пациентов, излечившихся от хронического вирусного гепатита С, от обеспеченных лекарственными препаратами</t>
  </si>
  <si>
    <t>Доля пациентов с хроническим вирусным гепатитом С, данные о которых внесены в Федеральный регистр вирусных гепатитов, из числа зарегистрированных пациентов с хроническим вирусным гепатитом С</t>
  </si>
  <si>
    <t>Охват скринингом на наличие антител к вирусному гепатиту С лиц из групп повышенного риска</t>
  </si>
  <si>
    <t>Увеличено число лиц, получивших медицинскую помощь по медицинской реабилитации</t>
  </si>
  <si>
    <t>Охват граждан информацией о возможностях медицинской реабилитации в личном кабинете в разделе «Здоровье» на Едином портале государственных и муниципальных услуг (функций)</t>
  </si>
  <si>
    <t>Распространенность курения табака в возрасте 15 лет и более</t>
  </si>
  <si>
    <t>Доля граждан, ведущих здоровый образ жизни</t>
  </si>
  <si>
    <t>Обеспеченность населения врачами, работающими в медицинских организациях, участвующих в реализации программы государственных гарантий бесплатного оказания гражданам медицинской помощи, на 10 тыс. населения</t>
  </si>
  <si>
    <t>Обеспеченность населения средними медицинскими работниками, работающими в медицинских организациях, участвующих в реализации программы государственных гарантий бесплатного оказания гражданам медицинской помощи, на 10 тыс. населения</t>
  </si>
  <si>
    <t>Снижение дефицита врачей в государственных медицинских организациях субъектов Российской Федерации</t>
  </si>
  <si>
    <t>Охват граждан репродуктивного возраста (18–49 лет) диспансеризацией с целью оценки репродуктивного здоровья</t>
  </si>
  <si>
    <t>Доля женщин, проживающих в сельской местности, поселках городского типа и малых городах, получивших медицинскую помощь в женских консультациях, расположенных в сельской местности, поселках городского типа и малых городах</t>
  </si>
  <si>
    <t>Доля взятых под диспансерное наблюдение детей в возрасте 0–17 лет с впервые в жизни установленными диагнозами, от общего числа выявленных заболеваний по результатам проведения профилактических медицинских осмотров</t>
  </si>
  <si>
    <t xml:space="preserve">Доля беременных женщин, обратившихся в медицинские организации в ситуации репродуктивного выбора, получивших услуги по оказанию правовой, психологической и медико-социальной помощи, и вставших на учет по беременности
</t>
  </si>
  <si>
    <t>Охват медицинскими освидетельствованием населения на ВИЧ-инфекцию</t>
  </si>
  <si>
    <t>Доля трансплантированных донорских органов из числа донорских органов, заготовленных для трансплантации (пересадки)</t>
  </si>
  <si>
    <t>Доля медицинских работников, прибывших (переехавших) на работу в сельские населенные пункты, либо рабочие поселки, либо поселки городского типа, либо города с населением до 50 тыс. человек, которым фактически предоставлены единовременные компенсационные выплаты, в общей численности медицинских работников, которым запланировано предоставить указанные выплаты</t>
  </si>
  <si>
    <t>Охват населения профилактическими медицинскими осмотрами в целях выявления туберкулеза</t>
  </si>
  <si>
    <t>Снижение суммарной продолжительности временной нетрудоспособности по заболеванию работающих граждан</t>
  </si>
  <si>
    <t>Дифференциация ожидаемой продолжительности жизни при рождении между городским и сельским населением, лет</t>
  </si>
  <si>
    <t>Ожидаемая продолжительность жизни при рождении сельского населения, лет</t>
  </si>
  <si>
    <t>Обеспечена реализация мероприятий по предупреждению и борьбе с социально значимыми инфекционными заболеваниями</t>
  </si>
  <si>
    <t>Обеспечено проведение медицинских освидетельствований на ВИЧ-инфекцию</t>
  </si>
  <si>
    <t>Обеспечено проведение профилактических осмотров на туберкулез</t>
  </si>
  <si>
    <t>Обеспечена профилактика ВИЧ-инфекции и гепатитов B и C, в том числе с привлечением социально ориентированных некоммерческих организаций</t>
  </si>
  <si>
    <t>Обеспечена реализация мероприятий по оказанию паллиативной медицинской помощи</t>
  </si>
  <si>
    <t>Реализованы организационные мероприятия по обеспечению лиц лекарственными препаратами, предназначенными для лечения больных по программе 14 высокозатратных нозологий</t>
  </si>
  <si>
    <t>Осуществление медицинской деятельности, связанной с донорством органов человека в целях трансплантации (пересадки)</t>
  </si>
  <si>
    <t>**Данный показатель внесен в паспорт федерального проекта "Формирование системы мотивации граждан к здоровому образу жизни, включая здоровое питание и отказ от вредных привычек " 27.12.2023 года. Постановление Правительства Оренбургской области №1352-пп "О внесении изменения в постановление Правительства Оренбургской области от 25 декабря 2018 года №883-пп" было подписано 26.12.2023 года.
В связи с поздним включением показателя в паспорт федерального проекта, учесть данные изменения при утвержении государственной программы "Развитие здравоохранения Оренбургской области" было невозможно.
В оценке эффективности государственной программы за 2023 год данный показатель не учитывается.</t>
  </si>
  <si>
    <t>Региональный проект «Охрана материнства и детства»</t>
  </si>
  <si>
    <t>Срок реализации 2025-2030 гг.</t>
  </si>
  <si>
    <t>Обеспечена доступность и квалифицированная помощь женщинам и детям, в том числе по охране репродуктивного здоровья</t>
  </si>
  <si>
    <t>К концу 2030 года не менее 55% населения удовлетворены оказанием медицинской помощи</t>
  </si>
  <si>
    <t>удовлетворенность населения медицинской помощью по результатам оценки общественного мнения</t>
  </si>
  <si>
    <t>доля населения, которой доступна первичная медико-санитарная помощь в модернизированных медицинских подразделениях</t>
  </si>
  <si>
    <t>доля лиц с хроническими неинфекционными заболеваниями, состоящих на диспансерном наблюдении на участке врача - терапевта, получивших в отчетном периоде медицинские услуги в рамках диспансерного наблюдения, от всех пациентов с хроническими неинфекционными заболеваниями, состоящих на диспансерном наблюдении на участке врача - терапевта</t>
  </si>
  <si>
    <t>доля лиц, принятых с целью оказания ПМСП одним передвижным подразделением в год, от расчетной пропускной способности одного передвижного подразделения, %</t>
  </si>
  <si>
    <t>Срок реализации: 2025-2030 гг.</t>
  </si>
  <si>
    <t>К 2030 году доступность диагностики, профилактики и лечения сердечно-сосудистых заболеваний позволит в 2,5 раза увеличить число лиц с БСК, проживших предыдущий год без острых сердечно-сосудистых событий</t>
  </si>
  <si>
    <t>увеличение числа лиц с болезнями системы кровообращения, проживших предыдущий год без острых сердечно-сосудистых событий</t>
  </si>
  <si>
    <t>доля случаев выполнения тромболитической терапии и стентирования коронарных артерий пациентам с инфарктом миокарда от всех пациентов с инфарктом миокарда, госпитализированных в стационар в первые сутки от начала заболевания (охват реперфузионной терапией)</t>
  </si>
  <si>
    <t>доля пациентов с инфарктом мозга, которым выполнена тромбэкстракция, от всех пациентов с инфарктом мозга, выбывших из стационара</t>
  </si>
  <si>
    <t>доля лиц высокого риска сердечно-сосудистых осложнений и/или перенесших операции на сердце, обеспеченных бесплатными лекарственными препаратами</t>
  </si>
  <si>
    <t>К 2030 году доступность диагностики и лечения онкологических заболеваний позволит увеличить на 7 % количество пациентов со злокачественными новообразованиями, живущих более 5 лет</t>
  </si>
  <si>
    <t>доля лиц, живущих 5 и более лет с момента установления диагноза злокачественного новообразования</t>
  </si>
  <si>
    <t>доля злокачественных новообразований, выявленных на I стадии, от общего числа случаев злокачественных новообразований визуальных локализаций</t>
  </si>
  <si>
    <t>доля лиц, прошедших обследование в соответствии с индивидуальным планом ведения в рамках диспансерного наблюдения, из числа онкологических больных, завершивших лечение</t>
  </si>
  <si>
    <t>одногодичная летальность больных со злокачественными новообразованиями (умерли в течении первого года с момента установления диагноза из числа больных, впервые взятых под диспансерное наблюдение в предыдущем году)</t>
  </si>
  <si>
    <t xml:space="preserve">Региональный проект «Борьба с сахарным диабетом»     </t>
  </si>
  <si>
    <t>Повышение качества и доступности медицинской помощи для профилактики, диагностики и лечения сахарного диабета. Увеличение продолжительности жизни больных сахарным диабетом к 2030 году.</t>
  </si>
  <si>
    <t>доля больных с сахарным диабетом 1 и 2 типов, находящихся под диспансерным наблюдением в созданных и оснащенных в ходе федерального проекта региональных медицинских подразделениях от числа лиц, подлежащих такому наблюдению</t>
  </si>
  <si>
    <t>доля больных с сахарным диабетом 1 типа, находящихся под диспансерным наблюдением с использованием медицинских изделий непрерывного мониторинга глюкозы в крови, от числа нуждающихся</t>
  </si>
  <si>
    <t>доля пациентов, обученных в школе для пациентов с сахарным диабетом от общего числа пациентов с сахарным диабетом 1 и 2 типов за отчетный год</t>
  </si>
  <si>
    <t xml:space="preserve">Региональный проект «Борьба с гепатитом С и минимизация рисков распространения данного заболевания»     </t>
  </si>
  <si>
    <t>К концу 2030 года будет обеспечено снижение заболеваемости хроническим вирусным гепатитом С не менее, чем на 15%, смертности не менее, чем на 20%, что обеспечит сохранение не менее чем 98000 жизней</t>
  </si>
  <si>
    <t>охват скринингом на наличие антител к вирусному гепатиту С лиц из групп повышенного риска</t>
  </si>
  <si>
    <t>доля пациентов, излечившихся от хронического вирусного гепатита С, от обеспеченных лекарственными препаратами</t>
  </si>
  <si>
    <t>доля пациентов с хроническим вирусным гепатитом С, данные о которых внесены в Федеральный регистр вирусных гепатитов, из числа зарегистрированных пациентов с хроническим вирусным гепатитом С</t>
  </si>
  <si>
    <t>доля пациентов с хроническим вирусным гепатитом С, данные о которых внесены в Федеральный регистр вирусных гепатитов, обеспеченных лекарственными препаратами, в условиях дневного стационара в рамках обязательного медицинского страхования, от общего числа пациентов с хроническим вирусным гепатитом С, состоящих под диспансерным наблюдением</t>
  </si>
  <si>
    <t>доля пациентов с хроническим вирусным гепатитом С, данные о которых внесены в Федеральный регистр вирусных гепатитов, обеспеченных лекарственными препаратами в амбулаторных условиях, от общего числа пациентов с хроническим вирусным гепатитом С, состоящих под диспансерным наблюдением</t>
  </si>
  <si>
    <t>Региональный проект «Оптимальная для восстановления здоровья медицинская реабилитация»</t>
  </si>
  <si>
    <t>К 2030 году увеличена на 26,5% возможность восстановления здоровья после перенесенных заболеваний и травм путем проведения мероприятий по медицинской реабилитации</t>
  </si>
  <si>
    <t>Региональный проект «Федеральный проект "Медицинские кадры"»</t>
  </si>
  <si>
    <t xml:space="preserve">Региональный проект «Федеральный проект "Модернизация первичного звена здравоохранения Российской Федерации"»     </t>
  </si>
  <si>
    <t>К 2030 году будет увеличена обеспеченность системы здравоохранения медицинскими кадрами.</t>
  </si>
  <si>
    <t>Повышение доступности медицинской помощи для граждан</t>
  </si>
  <si>
    <t xml:space="preserve">Региональный проект «Здоровье для каждого»     </t>
  </si>
  <si>
    <t>Увеличение доли граждан, ведущих здоровый образ жизни, к 2030 году в 1,5 раза</t>
  </si>
  <si>
    <t xml:space="preserve">Региональный проект «Совершенствование экстренной медицинской помощи»     </t>
  </si>
  <si>
    <t xml:space="preserve"> 100% пациентам доступна медицинская помощь, оказываемая в экстренной форме.</t>
  </si>
  <si>
    <t>9.2</t>
  </si>
  <si>
    <t>24.2</t>
  </si>
  <si>
    <t>24.3</t>
  </si>
  <si>
    <t>26.2</t>
  </si>
  <si>
    <t>27.2</t>
  </si>
  <si>
    <t>31.1</t>
  </si>
  <si>
    <t>32.1</t>
  </si>
  <si>
    <t>32.2</t>
  </si>
  <si>
    <t>33.1</t>
  </si>
  <si>
    <t>33.2</t>
  </si>
  <si>
    <t>34.1</t>
  </si>
  <si>
    <t>35.1</t>
  </si>
  <si>
    <t>35.2</t>
  </si>
  <si>
    <t>36.1</t>
  </si>
  <si>
    <t>37.1</t>
  </si>
  <si>
    <t>38.1</t>
  </si>
  <si>
    <t>39.1</t>
  </si>
  <si>
    <t>40.1</t>
  </si>
  <si>
    <t>повышение доступности качественной медицинской помощи в субъекте, за счет осуществления мероприятий по ремонту и оснащению поликлиник, ФАПов, амбулаторий</t>
  </si>
  <si>
    <t>развитие системы санитарной авиации, повышение эффективности оказания экстренной медицинской помощи жителям отдаленных и труднодоступных районов, в том числе  с использованием санитарной авиации</t>
  </si>
  <si>
    <t>популяризация здорового образа жизни, а также организация диспансеризации и профилактических медицинских осмотров. Благодаря этим мерам можно на ранней стадии обнаружить сахарный диабет, сердечно-сосудистые, онкологические и другие заболевания, чтобы как можно раньше приступить к лечению.</t>
  </si>
  <si>
    <t>оптимизация маршрутизации пациентов  с целью повышения эффективности  оперативности оказания медицинской помощи, повышение доступности диагностики, профилактики и лечения сердечно-сосудистых заболеваний, обеспечение людей, перенесшие операции на сердце,  лекарственными препаратами в соответствии с рекомендациями врачей</t>
  </si>
  <si>
    <t xml:space="preserve">совершенствование маршрутизации пациентов от момента обнаружения злокачественного образования и далее на всех этапах оказания медицинской помощи, а также обеспечение доступности профилактики, диагностики и лечения онкологических заболеваний </t>
  </si>
  <si>
    <t>повышение доступности и квалифицированной помощи женщинам и детям путем расширения сети женских консультаций, модернизации перинатальных центров. Оказание комплексной помощи беременным женщинам.</t>
  </si>
  <si>
    <t>охват граждан репродуктивного возраста (18–49 лет) диспансеризацией с целью оценки репродуктивного здоровья</t>
  </si>
  <si>
    <t>доля беременных женщин, обратившихся в медицинские организации в ситуации репродуктивного выбора, получивших услуги по оказанию правовой, психологической и медико-социальной помощи, и вставших на учет по беременности</t>
  </si>
  <si>
    <t>доля взятых под диспансерное наблюдение детей в возрасте 0–17 лет с впервые в жизни установленными диагнозами, от общего числа выявленных заболеваний по результатам проведения профилактических медицинских осмотров</t>
  </si>
  <si>
    <t>доля женщин, проживающих в сельской местности, поселках городского типа и малых городах, получивших медицинскую помощь в женских консультациях, расположенных в сельской местности, поселках городского типа и малых городах</t>
  </si>
  <si>
    <t>модернизация системы медицинской реабилитации в целях восстановления здоровья граждан после перенесенных заболеваний и травм, быстрое восстановление трудоспособности, снижение уровня инвалидизации населения и увеличение продолжительности активной жизни граждан</t>
  </si>
  <si>
    <t>снижение дефицита врачей, путем реализации мер кадровой политики здравоохранения, направленных на трудоустройство специалистов, в том числе молодых, в государственные медицинские организации</t>
  </si>
  <si>
    <t>повышение качества и доступности медицинской помощи для снижения рисков распространения хронического вирусного гепатита С. Обеспечение пациентов с хроническим вирусным гепатитом С  необходимыми лекарственными препаратами в амбулаторных условиях</t>
  </si>
  <si>
    <t>создание в региое необходимой пациентам с сахарным диабетом инфраструктуры, которая позволит повысить качество и доступность медицинской помощи для профилактики, диагностики и лечения сахарного диабета, путем функционирования школ для пациентов с сахарным диабетом; оснащения/дооснащения региональных и межрайонных медицинских организаций, оказывающих помощь по профилю «эндокринология»,а также обеспечения детей и беременных женщин с сахарным диабетом системами непрерывного мониторинга глюкозы.</t>
  </si>
  <si>
    <t>привлечение квалифицированных кадров</t>
  </si>
  <si>
    <t>Увеличение ожидаемой продолжительности жизни до 78 лет к 2030 году и до 81 года к 2036 году, в том числе опережающий рост показателей ожидаемой продолжительности здоровой жизни</t>
  </si>
  <si>
    <t>Снижение к 2036 году дифференциации показателей ожидаемой продолжительности жизни не менее чем на 25 процентов по сравнению с уровнем 2023 года</t>
  </si>
  <si>
    <t>Снижение к 2030 году суммарной продолжительности временной нетрудоспособности граждан в трудоспособном возрасте на основе формирования здорового образа жизни, создания условий для своевременной профилактики заболеваний и привлечения граждан к систематическим занятиям спортом</t>
  </si>
  <si>
    <t>Чнохв / Чн * 10 000</t>
  </si>
  <si>
    <t>Чнохв - число лиц, охваченных мадицинскими освидетельствованием на ВИЧ-инфекцию;
Чн - среднегодовая численность населения</t>
  </si>
  <si>
    <t>M - число умерших в течение календарного года, человек;
S - среднегодовая численность населения, человек.</t>
  </si>
  <si>
    <t>M – коэффициент смертности населения от болезней системы кровообращения; 
Mкровообр. – число умерших от болезней системы кровообращения; 
S – среднегодовая численность населения.</t>
  </si>
  <si>
    <t xml:space="preserve"> M – коэффициент смертности населения от новообразований;
Mновообраз. – число умерших от новообразований;
S – среднегодовая численность населения.</t>
  </si>
  <si>
    <t>ЧЗ - число впервые взятых на учет больных ВИЧ за определенный период времени;
СЧН - среднегодовое число лиц, которое могло заболеть за этот период времени</t>
  </si>
  <si>
    <r>
      <t xml:space="preserve">
</t>
    </r>
    <r>
      <rPr>
        <sz val="10"/>
        <rFont val="Times New Roman"/>
        <family val="1"/>
        <charset val="204"/>
      </rPr>
      <t xml:space="preserve">x - возраст
e(x) - ожидаемая продолжительность жизни;
Tx - число человеко-лет;
Ix - число доживших до данного возраста.
</t>
    </r>
  </si>
  <si>
    <t>ЧЗ - число впервые взятых на учет больных туберкулезом за определенный период времени;
СЧН - среднегодовое число лиц, которое могло заболеть за этот период времени</t>
  </si>
  <si>
    <t>ЧЗ - число впервые взятых на учет больных гепатитом С за определенный период времени;
СЧН - среднегодовое число лиц, которое могло заболеть за этот период времени</t>
  </si>
  <si>
    <t>Dni/Rabi*100</t>
  </si>
  <si>
    <t>Dni – общее число дней временной нетрудоспособности по заболеваниям в субъекте Российской Федерации нарастающим итогом с начала отчетного года на конец отчетного месяца/ года, дней;
Rabi – среднесписочная численность работников (без внешних совместителей) по полному кругу организаций всего в i-м субъекте Российской Федерации по обследуемым видам экономической деятельности, соответствующий периоду расчета компонента Dni, человек.</t>
  </si>
  <si>
    <t>форма статистическ наблюдения № 16-ВН «Сведения о причинах временной нетрудоспособности»; данные Федерального плана статистических работ (п. 1.30.1).</t>
  </si>
  <si>
    <t>ОПЖдифф = |ОПЖгород – ОПЖсело|</t>
  </si>
  <si>
    <t>ОПЖгород – ожидаемая продолжительность жизни при рождении городского населения, лет за отчетный период (год или месяц);
ОПЖсело – ожидаемая продолжительность жизни при рождении сельского населения, лет за отчетный период (год или месяц).</t>
  </si>
  <si>
    <t>официальная статистическая информация об ожидаемой продолжительности
жизни при рождении, формируемая Росстатом в соответствии с пунктом 1.8.8
Федерального плана статистических работ, утвержденного распоряжением
Правительства Российской Федерации от 6 мая 2008 г. № 671-р.</t>
  </si>
  <si>
    <t xml:space="preserve">1-ая оценка (предварительная) - 15 марта;
2-ая оценка (окончательная) - 15 августа;
ежемесячная оценка (на 19-й календарный день после отчетного периода)
</t>
  </si>
  <si>
    <t xml:space="preserve">1-ая оценка (предварительная) - 2-я декада марта;
2-ая оценка (окончательная) -3-я декада июня года, следующего за отчетным;
ежемесячная оценка (на 8-й календарный день, следующего за отчетным)
</t>
  </si>
  <si>
    <t>Тх/Lx</t>
  </si>
  <si>
    <t>Tx – число прожитых человеко-лет;
Lx – числа живущих в возрасте x, человек.</t>
  </si>
  <si>
    <t>Источником информация для расчета Показателя является оценка половозрастного состава населения и число умерших по однолетним возрастным группам, полученные на основе данных о государственной регистрации смерти, содержащихся в Едином государственном реестре записей актов гражданского состояния.</t>
  </si>
  <si>
    <t>1-ая оценка (предварительная) - 15 марта;
2-ая оценка (окончательная) - 15 августа;</t>
  </si>
  <si>
    <r>
      <rPr>
        <b/>
        <sz val="9"/>
        <rFont val="Times New Roman"/>
        <family val="1"/>
        <charset val="204"/>
      </rPr>
      <t>Ds</t>
    </r>
    <r>
      <rPr>
        <sz val="9"/>
        <rFont val="Times New Roman"/>
        <family val="1"/>
        <charset val="204"/>
      </rPr>
      <t xml:space="preserve"> - доля медицинских организаций государственной и муниципальной систем здравоохранения, подключенных к централизованным подсистемам государственной информационной системы в сфере здравоохранения субъекта Российской Федерации, в отчетном периоде, процент;
</t>
    </r>
    <r>
      <rPr>
        <b/>
        <sz val="9"/>
        <rFont val="Times New Roman"/>
        <family val="1"/>
        <charset val="204"/>
      </rPr>
      <t>V</t>
    </r>
    <r>
      <rPr>
        <sz val="9"/>
        <rFont val="Times New Roman"/>
        <family val="1"/>
        <charset val="204"/>
      </rPr>
      <t xml:space="preserve"> - вес показателя  , характеризующий влияние подсистемы, на качество организации медицинской помощи, значение которого экспертно установлено равным 1,3.
</t>
    </r>
    <r>
      <rPr>
        <b/>
        <sz val="9"/>
        <rFont val="Times New Roman"/>
        <family val="1"/>
        <charset val="204"/>
      </rPr>
      <t>Dy</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"Управление потоками пациентов" государственной информационной системы в сфере здравоохранения субъекта Российской Федерации, от общего количества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амбулаторно, стационарно и в условиях дневного стационара, в отчетном периоде
</t>
    </r>
    <r>
      <rPr>
        <b/>
        <sz val="9"/>
        <rFont val="Times New Roman"/>
        <family val="1"/>
        <charset val="204"/>
      </rPr>
      <t>Dc-</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"Управление скорой и неотложной медицинской помощи (в том числе санитарной авиации)" государственной информационной системы в сфере здравоохранения субъекта Российской Федерации, от общего количества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в условиях вне медицинской организации (по месту вызова бригады скорой, в том числе скорой специализированной, медицинской помощи, а также в транспортном средстве при медицинской эвакуации), в отчетном периоде,
</t>
    </r>
    <r>
      <rPr>
        <b/>
        <sz val="9"/>
        <rFont val="Times New Roman"/>
        <family val="1"/>
        <charset val="204"/>
      </rPr>
      <t>Dл</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в которых осуществляется назначение пациенту лекарственных препаратов, подлежащих отпуску бесплатно или со скидкой, и оформление рецептов на указанные лекарственные препараты при оказании медицинской помощи, передающих информацию в подсистему "Управление льготным лекарственным обеспечением" государственной информационной системы в сфере здравоохранения субъекта Российской Федерации, от общего количества территориально-выделенных структурных подразделений медицинских организаций государственной и муниципальной систем здравоохранения, в которых осуществляется назначение пациенту лекарственных препаратов, подлежащих отпуску бесплатно или со скидкой, и оформление рецептов на указанные лекарственные препараты при оказании медицинской помощи в отчетном периоде,
</t>
    </r>
    <r>
      <rPr>
        <b/>
        <sz val="9"/>
        <rFont val="Times New Roman"/>
        <family val="1"/>
        <charset val="204"/>
      </rPr>
      <t>Da</t>
    </r>
    <r>
      <rPr>
        <sz val="9"/>
        <rFont val="Times New Roman"/>
        <family val="1"/>
        <charset val="204"/>
      </rPr>
      <t xml:space="preserve">- доля аптечных организаций, осуществляющих отпуск пациенту или его законному представителю лекарственных препаратов для медицинского применения по рецептам на лекарственные препараты, подлежащие отпуску бесплатно или со скидкой, передающих информацию в подсистему "Управление льготным лекарственным обеспечением" государственной информационной системы в сфере здравоохранения субъекта Российской Федерации, от общего числа аптечных организаций, осуществляющих отпуск пациенту или его законному представителю лекарственных препаратов по рецептам на лекарственные препараты, подлежащие отпуску бесплатно или со скидкой, в отчетном периоде, 
</t>
    </r>
    <r>
      <rPr>
        <b/>
        <sz val="9"/>
        <rFont val="Times New Roman"/>
        <family val="1"/>
        <charset val="204"/>
      </rPr>
      <t>Dи</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"Региональная интегрированная электронная медицинская карта"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в отчетном периоде, коэффициент:
</t>
    </r>
    <r>
      <rPr>
        <b/>
        <sz val="9"/>
        <rFont val="Times New Roman"/>
        <family val="1"/>
        <charset val="204"/>
      </rPr>
      <t>Dц</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"Центральный архив медицинских изображений"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в части инструментальной диагностики, за исключением фельдшерско-акушерских пунктов и фельдшерских пунктов, а также территориально-выделенных структурных подразделений медицинских организаций государственной и муниципальной систем здравоохранения, оказывающих скорую и паллиативную медицинскую помощь, в отчетном периоде, 
</t>
    </r>
    <r>
      <rPr>
        <b/>
        <sz val="9"/>
        <rFont val="Times New Roman"/>
        <family val="1"/>
        <charset val="204"/>
      </rPr>
      <t>Dли</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"Лабораторные исследования"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в части клинической лабораторной диагностики, за исключением скорой и паллиативной медицинской помощи, в отчетном периоде,
</t>
    </r>
    <r>
      <rPr>
        <b/>
        <sz val="9"/>
        <rFont val="Times New Roman"/>
        <family val="1"/>
        <charset val="204"/>
      </rPr>
      <t>Dбр</t>
    </r>
    <r>
      <rPr>
        <sz val="9"/>
        <rFont val="Times New Roman"/>
        <family val="1"/>
        <charset val="204"/>
      </rPr>
      <t xml:space="preserve">- 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"Организации оказания медицинской помощи по профилям "Акушерство и гинекология" и "Неонатология" (Мониторинг беременных)"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по профилям "Акушерство и гинекология" и "Неонатология", в отчетном периоде,
</t>
    </r>
    <r>
      <rPr>
        <b/>
        <sz val="9"/>
        <rFont val="Times New Roman"/>
        <family val="1"/>
        <charset val="204"/>
      </rPr>
      <t>Dо</t>
    </r>
    <r>
      <rPr>
        <sz val="9"/>
        <rFont val="Times New Roman"/>
        <family val="1"/>
        <charset val="204"/>
      </rPr>
      <t xml:space="preserve">-доля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"Организации оказания медицинской помощи больным онкологическими заболеваниями"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первичную медико-санитарную помощь и специализированную, в том числе высокотехнологичную, медицинскую помощь по профилю "Онкология", в отчетном периоде,
</t>
    </r>
    <r>
      <rPr>
        <b/>
        <sz val="9"/>
        <rFont val="Times New Roman"/>
        <family val="1"/>
        <charset val="204"/>
      </rPr>
      <t>Dд</t>
    </r>
    <r>
      <rPr>
        <sz val="9"/>
        <rFont val="Times New Roman"/>
        <family val="1"/>
        <charset val="204"/>
      </rPr>
      <t xml:space="preserve">-доля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"Организации оказания профилактической медицинской помощи (диспансеризация, диспансерное наблюдение, профилактические осмотры)"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профилактическую медицинскую помощь, в отчетном периоде,
</t>
    </r>
    <r>
      <rPr>
        <b/>
        <sz val="9"/>
        <rFont val="Times New Roman"/>
        <family val="1"/>
        <charset val="204"/>
      </rPr>
      <t>Dб</t>
    </r>
    <r>
      <rPr>
        <sz val="9"/>
        <rFont val="Times New Roman"/>
        <family val="1"/>
        <charset val="204"/>
      </rPr>
      <t xml:space="preserve">-доля территориально-выделенных структурных подразделений медицинских организаций государственной и муниципальной систем здравоохранения, передающих информацию в подсистему "Организации оказания медицинской помощи больным сердечно-сосудистыми заболеваниями"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по профилю "Кардиология", в отчетном периоде,
</t>
    </r>
    <r>
      <rPr>
        <b/>
        <sz val="9"/>
        <rFont val="Times New Roman"/>
        <family val="1"/>
        <charset val="204"/>
      </rPr>
      <t>Dт</t>
    </r>
    <r>
      <rPr>
        <sz val="9"/>
        <rFont val="Times New Roman"/>
        <family val="1"/>
        <charset val="204"/>
      </rPr>
      <t xml:space="preserve">-доля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с применением телемедицинских технологий, и передающих информацию в подсистему "Телемедицинские консультации" государственной информационной системы в сфере здравоохранения субъекта Российской Федерации, к общему количеству территориально-выделенных структурных подразделений медицинских организаций государственной и муниципальной систем здравоохранения, оказывающих медицинскую помощь с применением телемедицинских технологий, в отчетном периоде
Vc - вес показателя , характеризующий влияние подсистемы "Управление системой оказания скорой медицинской помощи и медицинской эвакуацией (в том числе санитарно-авиационной)" государственной информационной системы в сфере здравоохранения субъекта Российской Федерации на качество организации медицинской помощи, значение которого экспертно установлено равным 1,3.
Vл -  вес показателя , характеризующий влияние подсистемы "Управление льготным лекарственным обеспечением" государственной информационной системы в сфере здравоохранения субъекта Российской Федерации в части автоматизации деятельности медицинских организаций, характеризующий ее влияние на качество организации медицинской помощи, значение которого экспертно установлено равным 1,3
Va - вес показателя , характеризующий влияние подсистемы "Управление льготным лекарственным обеспечением" государственной информационной системы в сфере здравоохранения субъекта Российской Федерации в части автоматизации деятельности аптечных организаций, характеризующий ее влияние на качество организации медицинской помощи, значение которого экспертно установлено равным 1,3.
Vи - вес показателя , характеризующий влияние подсистемы "Региональная интегрированная электронная медицинская карта" государственной информационной системы в сфере здравоохранения субъекта Российской Федерации на качество организации медицинской помощи, значение которого экспертно установлено равным 1,3.
Vц - вес показателя , характеризующий влияние подсистемы "Центральный архив медицинских изображений" государственной информационной системы в сфере здравоохранения субъекта Российской Федерации на качество организации медицинской помощи, значение которого экспертно установлено равным 1,3.
Vли - вес показателя , характеризующий влияние подсистемы "Лабораторные исследования" государственной информационной системы в сфере здравоохранения субъекта Российской Федерации на качество организации медицинской помощи, значение которого экспертно установлено равным 1,3.
Vбр - вес показателя , характеризующий влияние подсистемы "Организации оказания медицинской помощи по профилям "Акушерство и гинекология" и "Неонатология" (Мониторинг беременных)" государственной информационной системы в сфере здравоохранения субъекта Российской Федерации на качество организации медицинской помощи, значение которого экспертно установлено равным 1.
Vo - вес показателя , характеризующий влияние подсистемы "Организации оказания медицинской помощи больным онкологическими заболеваниями" государственной информационной системы в сфере здравоохранения субъекта Российской Федерации на качество организации медицинской помощи, значение которого экспертно установлено равным 1.
Vд - вес показателя , характеризующий влияние подсистемы "Организации оказания профилактической медицинской помощи (диспансеризация, диспансерное наблюдение, профилактические осмотры)" государственной информационной системы в сфере здравоохранения субъекта Российской Федерации на качество организации медицинской помощи, значение которого экспертно установлено равным 1.
Vб - вес показателя , характеризующий влияние подсистемы "Организации оказания медицинской помощи больным сердечно-сосудистыми заболеваниями" государственной информационной системы в сфере здравоохранения субъекта Российской Федерации на качество организации медицинской помощи, значение которого экспертно установлено равным 1.
Vт - вес показателя , характеризующий влияние подсистемы "Телемедицинские консультации" государственной информационной системы в сфере здравоохранения субъекта Российской Федерации на качество организации медицинской помощи, значение которого экспертно установлено равным 1.
</t>
    </r>
  </si>
  <si>
    <t>Fvpgg/N*10000</t>
  </si>
  <si>
    <t>Fvpgg – число физических лиц врачей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(программы государственных гарантий бесплатного оказания гражданам медицинской помощи) на конец отчетного периода, чел.;
N – численность постоянного населения субъекта Российской Федерации (Российской Федерации) на начало года, следующего за отчетным, чел.</t>
  </si>
  <si>
    <t>Форма федерального статистического наблюдения № 62 «Сведения о ресурсном обеспечении и об оказании медицинской помощи населению» (далее - ФФСН №62);
Официальная статистическая информация о численности постоянного населения Российской Федерации, формируемая Росстатом в соответствии с пунктом 1.8.1 Федерального плана статистических работ, утвержденного распоряжением Правительства Российской Федерации от 06.05.2008 № 671-р.</t>
  </si>
  <si>
    <t>Fsrpgg/N*10000</t>
  </si>
  <si>
    <t>Fvpgg – число физических лиц средних медицинских работников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(программы государственных гарантий бесплатного оказания гражданам медицинской помощи) на конец отчетного периода, чел.;
N – численность постоянного населения субъекта Российской Федерации (Российской Федерации) на начало года, следующего за отчетным, чел.</t>
  </si>
  <si>
    <t>Svpgg – потребность во врачах, участвующих в реализации программы государственных гарантий бесплатного оказания гражданам медицинской помощи, на отчетный год, утвержденная в год, предшествующий отчетному, чел.;
Fvpgg – фактическое число физических лиц врачей, участвующих в реализации территориальной программы государственных гарантий бесплатного оказания гражданам медицинской помощи (программы государственных гарантий бесплатного оказания гражданам медицинской помощи) на конец отчетного периода, чел.;
Sv_baz_pgg – потребность во врачах, участвующих в реализации программы государственных гарантий бесплатного оказания гражданам медицинской помощи, рассчитанная на базовый год, чел.;
Fv_baz_pgg – фактическое число физических лиц врачей, участвующих в реализации территориальной программы государственных гарантий бесплатного оказания гражданам медицинской помощи (программы государственных гарантий бесплатного оказания гражданам медицинской помощи) на конец базового года, чел.</t>
  </si>
  <si>
    <t xml:space="preserve"> ФФСН №62</t>
  </si>
  <si>
    <t xml:space="preserve"> ФФСН №62;
Официальная статистическая информация о численности постоянного населения Российской Федерации, формируемая Росстатом в соответствии с пунктом 1.8.1 Федерального плана статистических работ, утвержденного распоряжением Правительства Российской Федерации от 06.05.2008 № 671-р.</t>
  </si>
  <si>
    <t>CvlI/Cvl*100</t>
  </si>
  <si>
    <t>CvlI – количество выявленных в отчетном периоде злокачественных новообразований (далее – ЗНО) визуальных локализаций на I стадии (без выявленных посмертно), единица;
Cvl – количество выявленных в отчетном периоде ЗНО визуальных локализаций (без выявленных посмертно), единица.</t>
  </si>
  <si>
    <t>Culg - число пациентов, умерших от злокачественного новообразования до 1 года с момента установления диагноза из числа пациентов, взятых под диспансерное наблюдение в предыдущем отчетном периоде (человек);
Chg - число пациентов с впервые в жизни установленным диагнозом злокачественного новообразования, взятых под диспансерное наблюдение в предыдущем периоде (человек)</t>
  </si>
  <si>
    <t>Pj – доля пациентов, проживших после установления диагноза ЗНО j дней, из числа проживших j-1 день, единица;
индекс j – порядковый день жизни пациента после установления диагноза ЗНО.</t>
  </si>
  <si>
    <t>Сведения из базы данных регионального сегмента государственного ракового регистра;</t>
  </si>
  <si>
    <t>В/С</t>
  </si>
  <si>
    <t>B – число пациентов с ЗНО, завершивших лечение, прошедших в течение отчетного периода комплексное посещение с целью диспансерного наблюдения (в рамках третичной профилактики ЗНО), человек;
C – число пациентов с ЗНО, завершивших лечение, состоящих под диспансерным наблюдением и нуждающихся в комплексном посещении в целях осуществления диспансерного наблюдения в отчетном периоде, человек.</t>
  </si>
  <si>
    <t>(БСК-БСКпс-Имвып-ОНМКвып)/Чбск - 1*100%</t>
  </si>
  <si>
    <t>БСК – число лиц в отчетном периоде с болезнями системы кровообращения, человек
БСКпс – число лиц в отчетном периоде, причиной смерти которых являются болезни системы кровообращения, человек
ИМВып – число пациентов в отчетном периоде, выписанных после лечения в стационарных условиях по поводу инфаркта миокарда, человек
ОНМКВып – число пациентов в отчетном периоде, выписанных после лечения в стационарных условиях по поводу острого нарушения мозгового кровообращения, человек
Чбск - число лиц с болезнями системы кровообращения, проживших 2023 год без острых сердечно-сосудистых событий, человек</t>
  </si>
  <si>
    <t>ФФСН №12;
Данные  Федерального плана статистических работ (позиция 1.8.8);
ФФСН №14</t>
  </si>
  <si>
    <t>8-го рабочего дня года, следующего за отчетным годом (для уточнения годовых данных – не позднее 18 апреля года, следующего за отчетным годом)</t>
  </si>
  <si>
    <t>не позднее 15 апреля года, следующего за отчетным годом</t>
  </si>
  <si>
    <t>Иму/ИМв*100</t>
  </si>
  <si>
    <t>ИМУ – число взрослых (18 лет и более) пациентов в отчетном периоде, причиной смерти которых в стационарных условиях является инфаркт миокарда, человек
ИМВ – число взрослых (18 лет и более) пациентов в отчетном периоде, проходивших лечение в стационарных условиях по поводу инфаркта миокарда, человек</t>
  </si>
  <si>
    <t>ОНМКу/ОНМКв *100</t>
  </si>
  <si>
    <t>ОНМКУ – число взрослых (18 лет и более) пациентов в отчетном периоде, причиной смерти которых в стационарных условиях является острое нарушение мозгового кровообращения, человек;
ОНМКВ – число взрослых (18 лет и более) пациентов в отчетном периоде, проходивших лечение в стационарных условиях по поводу острого нарушения мозгового кровообращения, человек</t>
  </si>
  <si>
    <t>СИМреп/СИМпс*100</t>
  </si>
  <si>
    <t>СИМреп – число взрослых (18 лет и более) пациентов с инфарктом миокарда в отчетном периоде, госпитализированных в первые сутки от начала заболевания, которым выполнена реперфузионная терапия посредством одного или нескольких вмешательств: тромболитическая терапия, ангиопластика коронарных артерий без стентирования, ангиопластика коронарных артерий со стентированием, аортокоронарное шунтирование, выполненное в течение первых 7 суток от начала заболевания, человек;
СИМпс – число взрослых (18 лет и более) пациентов с инфарктом миокарда в отчетном периоде, госпитализированных в первые сутки от начала заболевания, человек</t>
  </si>
  <si>
    <t>ЛЛОп/ЛЛОу*100</t>
  </si>
  <si>
    <t>ЛЛОп – число пациентов, обеспеченных в отчетном периоде лекарственными препаратами в рамках реализации мероприятия федерального проекта «Борьба с сердечно-сосудистыми заболеваниями» по обеспечению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человек
ЛЛОу - число пациентов, имевших право на обеспечение в отчетном периоде лекарственными препаратами в рамках реализации мероприятия федерального проекта «Борьба с сердечно-сосудистыми заболеваниями» по обеспечению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человек</t>
  </si>
  <si>
    <t>Имт/Имв*100</t>
  </si>
  <si>
    <t>Имт – число взрослых (18 лет и более) пациентов, которым в отчетном периоде выполнена тромбэкстракция по поводу инфаркта мозга, человек
Имв – число взрослых (18 лет и более) пациентов в отчетном периоде, проходивших лечение в стационарных условиях по поводу инфаркта мозга, человек</t>
  </si>
  <si>
    <t>ДН/СД*100</t>
  </si>
  <si>
    <t>ДН – число лиц в отчетном периоде с сахарным диабетом 1 или 2 типа, которым в полном объеме оказаны медицинские услуги в рамках диспансерного наблюдения в созданных и оснащенных в ходе федерального проекта региональных медицинских организациях и других медицинских организациях, осуществляющих диспансерное наблюдение, человек
СД – число лиц в отчетном периоде с сахарным диабетом 1 или 2 типа, человек</t>
  </si>
  <si>
    <t>СНМГ/Нужд*100</t>
  </si>
  <si>
    <t>СНМГ – число пациентов, обеспеченных в отчетном периоде системами непрерывного мониторинга глюкозы в рамках реализации мероприятий федерального проекта «Борьба с сахарным диабетом» по обеспечению системами непрерывного мониторинга глюкозы нуждающихся детей с сахарным диабетом 1 типа и беременных женщин с сахарным диабетом, человек
Нужд – число пациентов, имевших право в отчетном периоде на обеспечение системами непрерывного мониторинга глюкозы в рамках реализации мероприятий федерального проекта «Борьба с сахарным диабетом» по обеспечению системами непрерывного мониторинга глюкозы нуждающихся детей с сахарным диабетом 1 типа и беременных женщин с сахарным диабетом, человек</t>
  </si>
  <si>
    <t>Шк/СД*100</t>
  </si>
  <si>
    <t>Шк – число лиц в отчетном периоде с сахарным диабетом 1 или 2 типа, прошедших групповое терапевтическое обучение по структурированной программе для пациентов с сахарным диабетом, человек
СД – число лиц в отчетном периоде с сахарным диабетом 1 или 2 типа, человек</t>
  </si>
  <si>
    <t>ФФСН №30;
ФФСН №12</t>
  </si>
  <si>
    <t>(В-С)/С*100</t>
  </si>
  <si>
    <t>B – число лиц, застрахованных по обязательному медицинскому страхованию, получивших медицинскую помощь по медицинской реабилитации в отчетном году, человек ;
C – число лиц, застрахованных по обязательному медицинскому страхованию, получивших медицинскую помощь по медицинской реабилитации в базовом году, человек.
Базовым годом является 2024 год.</t>
  </si>
  <si>
    <t>Территориальный фонд обязательного медицинского страходвания Оренбургской области</t>
  </si>
  <si>
    <t>ГИС ОМС;
по данным реестров счетов за оказанную медицинскую помощь, принятым к оплате нарастающим итогом с начала отчетного года по конец отчетного месяца</t>
  </si>
  <si>
    <t xml:space="preserve"> ФФСН № 30</t>
  </si>
  <si>
    <t>Форма федерального статистического наблюдения №30 (далее - ФФСН № 30)</t>
  </si>
  <si>
    <t>Pесиа/Pобщ х 100</t>
  </si>
  <si>
    <t>Pесиа – число граждан, которым направлено уведомление о возможностях медицинской реабилитации посредством государственной электронной почты в раздел «Уведомления» личного кабинета на Едином портале государственных и муниципальных услуг (функций) и (или) оповещение по электронной почте, указанной в личном кабинете на Едином портале государственных и муниципальных услуг (функций) в отчетном периоде, человек
Pобщ – численность постоянного населения Российской Федерации, на 1 января отчетного года, человек</t>
  </si>
  <si>
    <t>данные Единого портала государственных и муниципальных услуг (функций);
данные Федеральной службы государственной статистики о численности населения Российской Федерации</t>
  </si>
  <si>
    <t>не позднее 20 марта года, следующего за отчетным</t>
  </si>
  <si>
    <t>Iзож=Cnfr/(Cpmo+Cdogvn)*k*100</t>
  </si>
  <si>
    <t>Cnfr - формируется в соответствии с данными о числе граждан в возрасте 18 лет и старше, у которых по результатам профилактических медицинских осмотров и диспансеризации не были выявлены следующие факторы риска: курение табака, нерациональное питание, низкая физическая активность, риск пагубного потребления алкоголя, предоставляемыми органами исполнительной власти субъектов Российской Федерации в сфере охраны здоровья за отчетный месяц и отчетный год.
Cpmo - формируется в соответствии с данными о числе граждан в возрасте 18 лет и старше, прошедших профилактический медицинский осмотр, предоставляемыми органами исполнительной власти субъектов Российской Федерации в сфере охраны здоровья за отчетный месяц и отчетный год.
Cdogvn - формируется в соответствии с данными о числе граждан в возрасте 18 лет и старше, прошедших диспансеризацию, предоставляемыми органами исполнительной власти субъектов Российской Федерации в сфере охраны здоровья за отчетный месяц и отчетный год.
k - устанавливается в виде фиксированной величины и является индивидуальным для каждого субъекта Российской Федерации (0,18)</t>
  </si>
  <si>
    <t>формы отраслевой статистической отчетности №131/о «Сведения о проведении профилактического медицинского осмотра и диспансеризации определенных групп взрослого населения»</t>
  </si>
  <si>
    <t>не позднее 15-го апреля года, следующего за отчетным годом</t>
  </si>
  <si>
    <t>St/S*100</t>
  </si>
  <si>
    <t>St - число лиц в возрасте 15 лет и более, которые являются потребителями курительных табачных изделий (промышленно произведенные сигареты (папиросы, сигариллы, сигары), сигареты скрученные вручную, трубки с табаком), человек, за отчетный год
S - численность населения в возрасте 15 лет и более на 1 января отчетного года, человек</t>
  </si>
  <si>
    <t>Данные  Федерального плана статистических работ (позиция 1.8.3);
Итоги выборочного наблюдения состояния здоровья населения, проведенного Росстатом в отчетном году</t>
  </si>
  <si>
    <t>1 декада декабря отчетного года</t>
  </si>
  <si>
    <t>Кламб/(Kr+Knew)*100</t>
  </si>
  <si>
    <t>Кламб - количество пациентов с хроническим вирусным гепатитом С, данные о которых внесены в ФРВГ, завершивших полный курс лечения противовирусными перпратами прямого действия в амбулаторных условиях
Kr - количество пациентов с хроническим вирусным гепатитом С, находящихся по диспансерным наблюдением по данным ФРВГ
Knew - количество пациентов с хроническим вирусным гепатитом С, взятых под диспансерное наблюдение в отчетном году по данным ФРВГ</t>
  </si>
  <si>
    <t>Данные Федерального регистра вирусных гепатитов</t>
  </si>
  <si>
    <t>не позднее 1 апреля года, следующего за отчетным</t>
  </si>
  <si>
    <t>Клднст/(Kr+Knew)*100</t>
  </si>
  <si>
    <t>Клднст - количество пациентов с хроническим вирусным гепатитом С, данные о которых внесены в ФРВГ, завершивших полный курс лечения противовирусными перпратами прямого действия в  условиях дневного стационара в рамках обязательного медицинского страхования
Kr - количество пациентов с хроническим вирусным гепатитом С, находящихся по диспансерным наблюдением по данным ФРВГ
Knew - количество пациентов с хроническим вирусным гепатитом С, взятых под диспансерное наблюдение в отчетном году по данным ФРВГ</t>
  </si>
  <si>
    <t>Кfr/K*100</t>
  </si>
  <si>
    <t>Kfr - количество пациентов с хроническим вирусным гепатитом С, данные о которых внесены в ФРВГ
K - общее количество пациентов с хроническим вирусным гепатитом С</t>
  </si>
  <si>
    <t>Данные Федерального регистра вирусных гепатитов;
ФФСН №65</t>
  </si>
  <si>
    <t>(KefЛАмб+KefЛДНСТ)/(Кламб+Клднст)*100</t>
  </si>
  <si>
    <t>KefЛАмб - число пациентов с хроническим вирусным гепатитом С, завершивших курс противовирусной терапии, в амбулаторных условиях, обеспеченных противовирусными препаратами прямого действия в рамках Федерального проекта, у которых достигнут устойчивый вирусологический ответ
KefЛДНСТ - число пациентов с хроническим вирусным гепатитом С, завершивших курс противовирусной терапии, в условиях дневного стационара а рамках обязательного медицинского страхования, обеспеченных противовирусными препаратами прямого действия в рамках Федерального проекта, у которых достигнут устойчивый вирусологический ответ
Кламб - количество пациентов с хроническим вирусным гепатитом С, данные о которых внесены в ФРВГ, завершивших полный курс лечения противовирусными перпратами прямого действия в амбулаторных условиях
Клднст -  количество пациентов с хроническим вирусным гепатитом С, данные о которых внесены в ФРВГ, завершивших полный курс лечения противовирусными перпратами прямого действия в  условиях дневного стационара в рамках обязательного медицинского страхования</t>
  </si>
  <si>
    <t>не позднее 1 апреля года, следующего за отчетным (предварительный), не позднее 1 июля следующим за отчетным годом (окончательны)</t>
  </si>
  <si>
    <t>Nst/N</t>
  </si>
  <si>
    <t xml:space="preserve">NNst - число лиц, в возрасте 25 лет и старше, которым в отчетном году проведены скрининговые исследования для определения суммарных антител к вирусу гепатита С
N - среднегодовая численность населеления, в возрасте 25 лет и старше, по данным Росстата </t>
  </si>
  <si>
    <t>ФФСН №30;
официальная статистическая информация по показателя "Среднегодовая численность постоянного населения"</t>
  </si>
  <si>
    <t>Чр/Чочр*100</t>
  </si>
  <si>
    <t>Чр – число респондентов, в ходе опроса выбравших ответы «По большей части удовлетворен» и «Абсолютно удовлетворен» на вопрос «Оцените, насколько в целом Вы удовлетворены медицинской помощью?» согласно вопроснику «Удовлетворенность населения медицинской помощью» в приложении №1 за отчетный период (человек)
Чочр – общее число респондентов, ответивших на вопрос «Оцените, насколько в целом Вы удовлетворены медицинской помощью?» согласно вопроснику «Удовлетворенность населения медицинской помощью» в приложении №1 за отчетный период (человек)</t>
  </si>
  <si>
    <t>не позднее 1 марта года, следующего за отчетным годом</t>
  </si>
  <si>
    <t>Кчл/Квчл*100</t>
  </si>
  <si>
    <t xml:space="preserve">Кчл – число лиц с хроническими неинфекционными заболеваниями, получивших в отчетном периоде медицинские услуги в рамках диспансерного наблюдения на участке врача – терапевта1, человек (нарастающим итогом с 1 января отчетного года по конец отчетного периода);
Квчл – число лиц с хроническими неинфекционными заболеваниями, состоящих на диспансерном наблюдении на участке врача – терапевта2, человек (на конец отчетного месяца/года) </t>
  </si>
  <si>
    <t>ГИС ОМС;
данных Территориального фонда обязательного медицинского страхования по осуществлению диспансерного наблюдения врачом-терапевтом</t>
  </si>
  <si>
    <t>(Кп/Кпп)/Мпп*100</t>
  </si>
  <si>
    <t>Кп – число пациентов, принятых при выездах передвижных подразделений медицинских организаций первичной медико-санитарной помощи, оснащенных мобильными медицинскими комплексами, человек;
Кпп – общее количество передвижных подразделений, единица;
Мпп – плановая мощность на одно передвижное подразделение в год, человек.</t>
  </si>
  <si>
    <t>ФССН № 30;
данные исполнительных органов о плановой мощности одного передвижного подразделения</t>
  </si>
  <si>
    <t>Кзо - число лиц, обслуживаемых медицинской организацией (структурным подразделением), в которой (котором) завершены мероприятия по строительству, реконструкции, капитальному ремонту, монтаж быстровызводимых модульных конструкций, приобретены объекты недвижимого имущества, человек;
Квом – число лиц, обслуживаемых медицинской организацией (структурным подразделением), которая (которое) включено в перечень объектов строительства, реконструкции, капитального ремонта, монтаж быстровозводимых модульных конструкций, приобретения объектов недвижимого имущества за счет региональной программы «Модернизация первичного звена здравоохранения», указанных в паспорте региональной программы «Модернизация первичного звена здравоохранения» на начало проекта «Продолжительная и активная жизнь» (на 1 января 2025 года), человек
i=1, …n, - где i – в числителе: количество медицинских организаций (структурных подразделений) субъекта Российской Федерации, в которых завершены мероприятия строительства, реконструкции, капитального ремонта, монтаж быстровозводимых модульных конструкций, приобретения объектов недвижимого имущества за счет региональной программы «Модернизация первичного звена здравоохранения по состоянию на конец отчетного периода; 
j – в знаменателе: количество медицинских организаций (структурных подразделений) субъекта Российской Федерации, которые включены в перечень объектов строительства, реконструкции, капитального ремонта, монтаж быстровозводимых модульных конструкций, приобретения объектов недвижимого имущества за счет региональной программы «Модернизация первичного звена здравоохранения, указанные в паспорте региональной программы «Модернизация первичного звена здравоохранения» на начало проекта «Продолжительная и активная жизнь».</t>
  </si>
  <si>
    <t>данные исполнительных органов в автоматизированной системе мониторинга медицинской статистики Минздрава России о количестве населения, обслуживаемого медицинской организацией (структурным подразделением), в которой (котором) завершены мероприятия по строительству, реконструкции, капитальному ремонту, монтаж быстровозводимых модульных конструкций, приобретены объекты недвижимого имущества за счет средств региональной программы «Модернизация первичного звена здравоохранения»;
данные региональных программ модернизации первичного звена здравоохранения субъектов Российской Федерации</t>
  </si>
  <si>
    <t>не позднее 18 апреля года, следующего за отчетным годом</t>
  </si>
  <si>
    <t>Czr/Cozr*100</t>
  </si>
  <si>
    <t>Czr – число лиц репродуктивного возраста (18–49 лет), осмотренных с целью оценки репродуктивного здоровья, в отчетном периоде, человек;
Cozr – общее число лиц репродуктивного возраста (18–49 лет), подлежащих осмотрам с целью оценки репродуктивного здоровья, в отчетном году, человек</t>
  </si>
  <si>
    <t>ФССН №30</t>
  </si>
  <si>
    <t>Czp/Coz*100</t>
  </si>
  <si>
    <t>Czp – число женщин (в возрасте 18 лет и старше), проживающих в сельской местности, поселках городского типа и малых городах (с численностью населения до 50 тыс. человек), получивших медицинскую помощь в женских консультациях, расположенных в сельской местности, поселках городского типа и малых городах (с численностью населения до 50 тыс. человек), в отчетном периоде, человек;
Coz – число женщин (в возрасте 18 лет и старше), проживающих в сельской местности, поселках городского типа и малых городах (с численностью населения до 50 тыс. человек), прикрепленных к женским консультациям, расположенным в сельской местности, поселках городского типа и малых городах (с численностью населения до 50 тыс. человек), в отчетном периоде.</t>
  </si>
  <si>
    <t>Cpwc/Cpw*100</t>
  </si>
  <si>
    <t>Cpwc – число беременных женщин в ситуации репродуктивного выбора, проконсультированных в Центрах медико-социальной поддержки беременных женщин, оказавшихся в трудной жизненной ситуации, или в кабинетах медико-социальной помощи и вставших на учет по беременности, в отчетном периоде, человек;
Cpw – общее число беременных женщин в ситуации репродуктивного выбора, проконсультированных в Центрах медико-социальной поддержки беременных женщин, оказавшихся в трудной жизненной ситуации, или в кабинетах медико-социальной помощи, человек.</t>
  </si>
  <si>
    <t>Cdn/Cd*100</t>
  </si>
  <si>
    <t>Cdn – число детей в возрасте 0–17 лет, находившихся под диспансерным наблюдением из числа детей с впервые в жизни установленными диагнозами по результатам проведения профилактических медицинских осмотров и диспансеризации, в отчетном периоде, человек;
Cd – число детей в возрасте 0–17 лет с впервые в жизни установленными диагнозами по результатам проведения профилактических медицинских осмотров и диспансеризации, подлежащих взятию под диспансерное наблюдение, в отчетном периоде, человек;</t>
  </si>
  <si>
    <t>ФССН №12</t>
  </si>
  <si>
    <t>форма федерального статистического наблюдения №13 (далее - ФФСН №13)</t>
  </si>
  <si>
    <r>
      <t>q0=M</t>
    </r>
    <r>
      <rPr>
        <vertAlign val="superscript"/>
        <sz val="10"/>
        <rFont val="Times New Roman"/>
        <family val="1"/>
        <charset val="204"/>
      </rPr>
      <t>1</t>
    </r>
    <r>
      <rPr>
        <sz val="10"/>
        <rFont val="Times New Roman"/>
        <family val="1"/>
        <charset val="204"/>
      </rPr>
      <t>/N</t>
    </r>
    <r>
      <rPr>
        <vertAlign val="superscript"/>
        <sz val="10"/>
        <rFont val="Times New Roman"/>
        <family val="1"/>
        <charset val="204"/>
      </rPr>
      <t>1</t>
    </r>
    <r>
      <rPr>
        <sz val="10"/>
        <rFont val="Times New Roman"/>
        <family val="1"/>
        <charset val="204"/>
      </rPr>
      <t>+M</t>
    </r>
    <r>
      <rPr>
        <vertAlign val="superscript"/>
        <sz val="10"/>
        <rFont val="Times New Roman"/>
        <family val="1"/>
        <charset val="204"/>
      </rPr>
      <t>-1</t>
    </r>
    <r>
      <rPr>
        <sz val="10"/>
        <rFont val="Times New Roman"/>
        <family val="1"/>
        <charset val="204"/>
      </rPr>
      <t>/N</t>
    </r>
    <r>
      <rPr>
        <vertAlign val="superscript"/>
        <sz val="10"/>
        <rFont val="Times New Roman"/>
        <family val="1"/>
        <charset val="204"/>
      </rPr>
      <t>-1</t>
    </r>
    <r>
      <rPr>
        <sz val="10"/>
        <rFont val="Times New Roman"/>
        <family val="1"/>
        <charset val="204"/>
      </rPr>
      <t>*1000</t>
    </r>
  </si>
  <si>
    <t>во 2-й декаде июня года, следующего за отчетным</t>
  </si>
  <si>
    <r>
      <t>M</t>
    </r>
    <r>
      <rPr>
        <vertAlign val="superscript"/>
        <sz val="9"/>
        <rFont val="Times New Roman"/>
        <family val="1"/>
        <charset val="204"/>
      </rPr>
      <t xml:space="preserve">1 </t>
    </r>
    <r>
      <rPr>
        <sz val="9"/>
        <rFont val="Times New Roman"/>
        <family val="1"/>
        <charset val="204"/>
      </rPr>
      <t>- число умерших в возрасте до 1 года из родившихся в том году, для которого вычисляется коэффициент;</t>
    </r>
    <r>
      <rPr>
        <vertAlign val="superscript"/>
        <sz val="9"/>
        <rFont val="Times New Roman"/>
        <family val="1"/>
        <charset val="204"/>
      </rPr>
      <t xml:space="preserve">
</t>
    </r>
    <r>
      <rPr>
        <sz val="9"/>
        <rFont val="Times New Roman"/>
        <family val="1"/>
        <charset val="204"/>
      </rPr>
      <t>N</t>
    </r>
    <r>
      <rPr>
        <vertAlign val="superscript"/>
        <sz val="9"/>
        <rFont val="Times New Roman"/>
        <family val="1"/>
        <charset val="204"/>
      </rPr>
      <t xml:space="preserve">1 </t>
    </r>
    <r>
      <rPr>
        <sz val="9"/>
        <rFont val="Times New Roman"/>
        <family val="1"/>
        <charset val="204"/>
      </rPr>
      <t>- число умерших в возрасте до 1 года из родившихся в предыдущем году;
M</t>
    </r>
    <r>
      <rPr>
        <vertAlign val="superscript"/>
        <sz val="9"/>
        <rFont val="Times New Roman"/>
        <family val="1"/>
        <charset val="204"/>
      </rPr>
      <t xml:space="preserve">-1 </t>
    </r>
    <r>
      <rPr>
        <sz val="9"/>
        <rFont val="Times New Roman"/>
        <family val="1"/>
        <charset val="204"/>
      </rPr>
      <t>- число родившихся в том году, для которого вычисляется коэффициент;
N</t>
    </r>
    <r>
      <rPr>
        <vertAlign val="superscript"/>
        <sz val="9"/>
        <rFont val="Times New Roman"/>
        <family val="1"/>
        <charset val="204"/>
      </rPr>
      <t>-1</t>
    </r>
    <r>
      <rPr>
        <sz val="9"/>
        <rFont val="Times New Roman"/>
        <family val="1"/>
        <charset val="204"/>
      </rPr>
      <t xml:space="preserve"> - число родившихся в предыдущем году</t>
    </r>
  </si>
  <si>
    <t>Региональный проект "Федеральный проект "Модернизация первичного звена здравоохранения Российской Федерации" (Оренбургская область)"</t>
  </si>
  <si>
    <t>министерство здравоохранения Оренбургской области (далее- минздрав)</t>
  </si>
  <si>
    <t>Результат "Осуществлен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100 тыс. человек"</t>
  </si>
  <si>
    <t>Результат "Созданы объекты первичного звена здравоохранения"</t>
  </si>
  <si>
    <t>Результат "Приобретено оборудование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100 тыс. человек"</t>
  </si>
  <si>
    <t>Результат "Приобретены транспортные средства (за исключением автомобилей скорой медицинской помощи) в медицинские организации оказывающие первичную медико-санитарную помощь, в том числе приобретение ПМК"</t>
  </si>
  <si>
    <t>1.1.3</t>
  </si>
  <si>
    <t>1.1.4</t>
  </si>
  <si>
    <t>1.1.3.1</t>
  </si>
  <si>
    <t>1.1.3.2</t>
  </si>
  <si>
    <t>1.1.3.3</t>
  </si>
  <si>
    <t>1.1.3.4</t>
  </si>
  <si>
    <t>1.1.3.5</t>
  </si>
  <si>
    <t>1.1.3.6</t>
  </si>
  <si>
    <t>1.1.4.1</t>
  </si>
  <si>
    <t>1.1.4.2</t>
  </si>
  <si>
    <t>1.1.4.3</t>
  </si>
  <si>
    <t>1.1.4.4</t>
  </si>
  <si>
    <t>1.1.4.5</t>
  </si>
  <si>
    <t>1.1.4.6</t>
  </si>
  <si>
    <t xml:space="preserve">Ответственный исполнитель
(фамилия, имя отчетсво, должность, исполнительного органа)
</t>
  </si>
  <si>
    <t>План реализации  государственной программы  "Развитие здравоохранения Оренбургской области" на 2025 год</t>
  </si>
  <si>
    <t>Предоставлен отчет Оренбургской области о реализации мероприятий по осуществлению капитального ремонта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100 тыс. человек по состоянию на 01.07.2025</t>
  </si>
  <si>
    <t>Предоставлен отчет Оренбургской области о реализации мероприятий по осуществлению капитального ремонта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100 тыс. человек по состоянию на 01.10.2025</t>
  </si>
  <si>
    <t>Формирование и утверждение потребности на создание объектов первичного звена здравоохранения</t>
  </si>
  <si>
    <t>Предоставлен отчет Оренбургской области о реализации мероприятий по созданию объектов первичного звена здравоохранения по состоянию на 01.07.2025</t>
  </si>
  <si>
    <t>Предоставлен отчет Оренбургской области о реализации мероприятий по созданию объектов первичного звена здравоохранения по состоянию на 01.10.2025</t>
  </si>
  <si>
    <t>Получение лицензий на оказание медицинской помощи на созданные объекты первичного звена здравоохранения</t>
  </si>
  <si>
    <t>Предоставлен отчет Оренбургской области о реализации мероприятий по приобретению оборудования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100 тыс. человек по состоянию на 01.07.2025</t>
  </si>
  <si>
    <t>Предоставлен отчет Оренбургской области о реализации мероприятий по приобретению оборудования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100 тыс. человек по состоянию на 01.10.2025</t>
  </si>
  <si>
    <t>Предоставлен отчет Оренбургской области о реализации мероприятий по приобретению транспортных средств по состоянию на 01.07.2025</t>
  </si>
  <si>
    <t>Предоставлен отчет Оренбургской области о реализации мероприятий по приобретению транспортных средств по состоянию на 01.10.2025</t>
  </si>
  <si>
    <t>Значение показателей государственной программы "Развитие здравоохранения Оренбургской области"</t>
  </si>
  <si>
    <t>Информация об обеспечении реализации  государственной программы  "Развитие здравоохранения Оренбургской области" за счет налоговых расходов</t>
  </si>
  <si>
    <t>Исполнительный орган, ответственный за реализацию государственной политики по соответствующему направлению расходов</t>
  </si>
  <si>
    <t xml:space="preserve"> реализация мероприятий по предупреждению и борьбе с социально значимыми инфекционными заболеваниями  (профилактика ВИЧ-инфекции и гепатитов B и C; туберкулеза;  освидетельствования на ВИЧ-инфекцию)</t>
  </si>
  <si>
    <t>Региональный проект «Федеральный проект "Модернизация первичного звена здравоохранения Российской Федерации" (Оренбургская область)»</t>
  </si>
  <si>
    <t>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100 тыс. человек</t>
  </si>
  <si>
    <t>Созданы объекты первичного звена здравоохранения</t>
  </si>
  <si>
    <t>Приобретено оборудование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100 тыс. человек</t>
  </si>
  <si>
    <t>Приобретены транспортные средства (за исключением автомобилей скорой медицинской помощи) в медицинские организации оказывающие первичную медико-санитарную помощь, в том числе приобретение ПМК</t>
  </si>
  <si>
    <t>Региональный проект «Борьба с сахарным диабетом (Оренбургская область)»</t>
  </si>
  <si>
    <t>В субъектах Российской Федерации разработаны, утверждены и реализованы региональные программы "Борьба с сахарным диабетом"</t>
  </si>
  <si>
    <t>Созданы (развиты), оснащены (дооснащены) и функционируют региональные эндокринологические центры и школы для пациентов с сахарным диабетом</t>
  </si>
  <si>
    <t>Дети с сахарным диабетом 1 типа в возрасте от 2-х до 17 лет включительно обеспечены системами непрерывного мониторинга глюкозы,  в том числе российского производства</t>
  </si>
  <si>
    <t xml:space="preserve"> Беременные женщины с сахарным диабетом обеспечены системами непрерывного мониторинга глюкозы, в том числе российского производства</t>
  </si>
  <si>
    <t>Оснащены региональные, межрайонные (районные) центры, оказывающие медицинскую помощь больным с нарушениями углеводного обмена и сахарным диабетом</t>
  </si>
  <si>
    <t>Региональный проект «Борьба с гепатитом С и минимизация рисков распространения данного заболевания (Оренбургская область)»</t>
  </si>
  <si>
    <t>Обеспечена потребность в лекарственных препаратах пациентов с хроническим вирусным гепатитом С, получающих лечение в амбулаторных условиях</t>
  </si>
  <si>
    <t>Пациенты с хроническим вирусным гепатитом С в условиях дневного стационара обеспечены полным курсом противовирусной терапии в рамках обязательного медицинского страхования</t>
  </si>
  <si>
    <t>Обеспечено ведение региональных сегментов Федерального регистра вирусных гепатитов и своевременное внесение данных о пациентах с хроническим вирусным гепатитом С</t>
  </si>
  <si>
    <t>Достигнут устойчивый вирусологический ответ у пациентов с хроническим вирусным гепатитом С, завершивших курс противовирусной терапии</t>
  </si>
  <si>
    <t>Проведены скрининговые исследования на антитела гепатиту C граждан в возрасте 25 лет и старше один раз в 10 лет путём определения суммарных антител к вирусу гепатита C в крови</t>
  </si>
  <si>
    <t>В субъектах Российской Федерации обеспечена реализация мероприятий, направленных на борьбу с гепатитом С, минимизацию рисков распространения данного заболевания</t>
  </si>
  <si>
    <t>Региональный проект «Совершенствование экстренной медицинской помощи (Оренбургская область)»</t>
  </si>
  <si>
    <t>Задача (ОЗР): 100% пациентам доступна медицинская помощь, оказываемая в экстренной форме.</t>
  </si>
  <si>
    <t xml:space="preserve"> Эвакуированы пациенты с использованием санитарной авиации для оказания медицинской помощи в экстренной и неотложной формах</t>
  </si>
  <si>
    <t>Обеспечено оказание медицинской помощи пациентам посредством вылетов санитарной авиации за счет средств областного бюджета</t>
  </si>
  <si>
    <t>Региональный проект «Здоровье для каждого (Оренбургская область)»</t>
  </si>
  <si>
    <t>Проведен анализ лучших практик корпоративных и региональных программ по ведению здорового образа жизни и профилактики хронических неинфекционных заболеваний с внедрением в деятельность предприятий в регионах</t>
  </si>
  <si>
    <t>В субъектах РФ в каждом муниципальном образовании (для городов федерального значения в каждом административном округе или районе) разработаны и реализованы программы по укреплению здоровья</t>
  </si>
  <si>
    <t>Центры здоровья оснащены/дооснащены оборудованием для выявления и коррекции факторов риска развития хронических неинфекционных заболеваний</t>
  </si>
  <si>
    <t xml:space="preserve">Региональный проект «Борьба с сердечно-сосудистыми заболеваниями (Оренбургская область)»  </t>
  </si>
  <si>
    <t>Разработаны, утверждены и реализованы региональные программы "Борьба с сердечно-сосудистыми заболеваниями"</t>
  </si>
  <si>
    <t>Оренбургской областью с учетом демографических, социально-экономических и географических особенностей региона разработана, утверждена и реализуется региональная программа "Борьба с сердечно-сосудистыми заболеваниями". Региональная программа содержит комплекс мероприятий, направленный на совершенствование профилактики и раннего выявления болезней системы кровообращения, повышение эффективности диагностики и лечения сердечно-сосудистых заболеваний в соответствии с клиническими рекомендациями, повышение доступности высокотехнологичных методов лечения для пациентов, повышение профессиональной квалификации медицинского персонала первичного звена здравоохранения, врачей-кардиологов, врачей-сердечно-сосудистых хирургов, врачей-неврологов и других специалистов, участвующих в оказании специализированной медицинской помощи населению с сердечно-сосудистыми заболеваниями, развитие мероприятий реабилитации сердечно-сосудистых больных, повышения эффективности диспансерного наблюдения, повышение информированности населения о сердечно-сосудистых заболеваниях и приверженности к лечению.</t>
  </si>
  <si>
    <t>В субъектах Российской Федерации организована маршрутизация пациентов с сердечно-сосудистыми заболеваниями на основании профильных порядков оказания медицинской помощи с учетом клинических рекомендаций и обеспечения территориальной доступности медицинской помощи</t>
  </si>
  <si>
    <t>На основе своевременной и современной диагностики обеспечена профилактика прогрессирования ишемической болезни сердца и развития ее осложнений у пациентов, находящихся под диспансерным наблюдением</t>
  </si>
  <si>
    <t>Обеспеченa профилактика развития сердечно-сосудистых заболеваний и сердечно-сосудистых осложнений у пациентов высокого риска, находящихся на диспансерном наблюдении</t>
  </si>
  <si>
    <t>Пациенты бесплатно обеспечены лекарственными препаратами при лечении в амбулаторных условиях сердечно-сосудистых заболеваний</t>
  </si>
  <si>
    <t xml:space="preserve">Региональный проект «Борьба с онкологическими заболеваниями (Оренбургская область)»  </t>
  </si>
  <si>
    <t>Разработаны, утверждены и реализованы региональные программы "Борьба с онкологическими заболеваниями"</t>
  </si>
  <si>
    <t>В субъектах Российской Федерации организована маршрутизация пациентов с онкологическими заболеваниями на основании порядка оказания медицинской помощи с учетом клинических рекомендаций и обеспечения территориальной доступности медицинской помощи</t>
  </si>
  <si>
    <t>Региональный проект «Охрана материнства и детства (Оренбургская область)»</t>
  </si>
  <si>
    <t>Разработаны, утверждены и реализованы региональные программы по охране материнства и детства в субъектах Российской Федерации</t>
  </si>
  <si>
    <t>Оказана медицинская помощь с использованием вспомогательных репродуктивных технологий для лечения бесплодия</t>
  </si>
  <si>
    <t>Женские консультации, расположенные в сельской местности, поселках городского типа, малых городах, в том числе вновь созданные, внедрили новые подходы в работе с учетом стандартизации и типизации процессов оказания медицинской помощи, в том числе по формированию положительных репродуктивных установок у женщин</t>
  </si>
  <si>
    <t>Оснащены (дооснащены и (или) переоснащены) медицинскими изделиями перинатальные центры и родильные дома (отделения) субъектов Российской Федерации, в том числе в составе других организаций</t>
  </si>
  <si>
    <t>Созданы женские консультации, в том числе в составе других организаций, в субъектах Российской Федерации, для оказания медицинской помощи женщинам, в том числе проживающим в сельской местности, поселках городского типа, малых городах</t>
  </si>
  <si>
    <t>Региональный проект «Медицинские кадры (Оренбургская область)»</t>
  </si>
  <si>
    <t>Обеспечено трудоустройство ординаторов второго года врачами-стажерами</t>
  </si>
  <si>
    <t>Созданы и функционируют региональные кадровые центры для организации управления персоналом</t>
  </si>
  <si>
    <t>Обеспечено направление врачей, в том числе "вахтовым методом", в медицинские организации субъектов Российской Федерации</t>
  </si>
  <si>
    <t>Обеспечены мерами социальной поддержки в виде жилья медицинские работники субъектов Российской Федерации</t>
  </si>
  <si>
    <t>Разработаны, утверждены и реализуются региональные кадровые программы</t>
  </si>
  <si>
    <t>Увеличены контрольные цифры приема (КЦП) по программам среднего профессионального образования</t>
  </si>
  <si>
    <t>Обучено по программам среднего профессионального образования по договорам, предусматривающим обязательство по трудоустройству</t>
  </si>
  <si>
    <t>Обеспечено обучение по программам повышения квалификации медицинских работников, оказывающих и обеспечивающих оказание скорой медицинской помощи</t>
  </si>
  <si>
    <t>Проведены образовательные мероприятия, направленные на повышение квалификации медицинских работников, участвующих в оказании медицинской помощи пациентам с сахарным диабетом</t>
  </si>
  <si>
    <t>Региональный проект «Оптимальная для восстановления здоровья медицинская реабилитация (Оренбургская область)»</t>
  </si>
  <si>
    <t>В субъектах Российской Федерации проведено информирование граждан о возможностях медицинской реабилитации в личном кабинете в разделе "Здоровье" на Едином портале государственных и муниципальных услуг (функций)</t>
  </si>
  <si>
    <t>Разработаны, утверждены и реализуются региональные программы "Оптимальная для восстановления здоровья медицинская реабилитация"(Единица)</t>
  </si>
  <si>
    <t>Оснащены (дооснащены и (или) переоснащены) медицинскими изделиями региональные медицинские организации, имеющие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</si>
  <si>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2.1.1</t>
  </si>
  <si>
    <t>Региональный проект "Борьба с сахарным диабетом (Оренбургская область)"</t>
  </si>
  <si>
    <t>Шатилов Андрей Петрович  - Заместитель министра здравоохранения Оренбургской области, минздрав</t>
  </si>
  <si>
    <t>Результат "Больные сахарным диабетом обеспечены прохождением школ для пациентов с сахарным диабетом, как обязательного метода диспансерного наблюдения и лечения больных сахарным диабетом в соответствии с клиническими рекомендациями"</t>
  </si>
  <si>
    <t>2.1.2</t>
  </si>
  <si>
    <t>2.1.3</t>
  </si>
  <si>
    <t>2.1.4</t>
  </si>
  <si>
    <t>2.1.5</t>
  </si>
  <si>
    <t>2.1.1.1</t>
  </si>
  <si>
    <t>2.1.1.2</t>
  </si>
  <si>
    <t>2.1.1.3</t>
  </si>
  <si>
    <t>2.1.1.4</t>
  </si>
  <si>
    <t>2.1.1.5</t>
  </si>
  <si>
    <t>2.1.1.6</t>
  </si>
  <si>
    <t>Проведён анализ обеспечения больных сахарным диабетом прохождением школ для пациентов с сахарным диабетом, как обязательного метода диспансерного наблюдения и лечения в соответствии с клиническими рекомендациями в Оренбургской области за предыдущий период</t>
  </si>
  <si>
    <t>План-график с целевыми значениями по обеспечению обучения пациентов с сахарным диабетом прохождением школ для пациентов с сахарным диабетом, как обязательного метода диспансерного наблюдения и лечения в соответствии с клиническими рекомендациями, доведен до сведения медицинских организаций Оренбургской области</t>
  </si>
  <si>
    <t>Отчет об обеспечении больных сахарным диабетом прохождением школ для пациентов с сахарным диабетом, как обязательного метода диспансерного наблюдения и лечения в соответствии с клиническими рекомендациями за 1 квартал текущего года</t>
  </si>
  <si>
    <t>Отчет об обеспечении больных сахарным диабетом прохождением школ для пациентов с сахарным диабетом, как обязательного метода диспансерного наблюдения и лечения в соответствии с клиническими рекомендациями за 1-2 квартал текущего года</t>
  </si>
  <si>
    <t>Отчет об обеспечении больных сахарным диабетом прохождением школ для пациентов с сахарным диабетом, как обязательного метода диспансерного наблюдения и лечения в соответствии с клиническими рекомендациями за 1-3 квартал текущего года</t>
  </si>
  <si>
    <t>Отчет об обеспечении больных сахарным диабетом прохождением школ для пациентов с сахарным диабетом, как обязательного метода диспансерного наблюдения и лечения в соответствии с клиническими рекомендациями за отчетный год</t>
  </si>
  <si>
    <t>2.1.2.1</t>
  </si>
  <si>
    <t>Результат "В субъектах Российской Федерации разработаны,  утверждены и реализованы региональные программы "Борьба с сахарным диабетом""</t>
  </si>
  <si>
    <t>2.1.2.2</t>
  </si>
  <si>
    <t>2.1.2.3</t>
  </si>
  <si>
    <t>2.1.2.4</t>
  </si>
  <si>
    <t>2.1.2.5</t>
  </si>
  <si>
    <t>2.1.2.6</t>
  </si>
  <si>
    <t>Проект актуализированной региональной программы "Борьба с сахарным диабетом" на 2025 - 2030 годы направлен на согласование в национальный медицинский исследовательский центр эндокринологии</t>
  </si>
  <si>
    <t>Профильным национальным медицинским исследовательскими центром согласован проект региональной программы "Борьба с сахарным диабетом"</t>
  </si>
  <si>
    <t>Утверждена региональная программа "Борьба с сахарным диабетом"</t>
  </si>
  <si>
    <t> Предоставлены отчеты субъектов Российской Федерации о реализации мероприятий региональных программ "Борьба с сахарным диабетом" за 1-2 кварталы 2025 года</t>
  </si>
  <si>
    <t>Предоставлены отчеты субъектов Российской Федерации о реализации мероприятий региональных программ "Борьба с сахарным диабетом" за 1-3 кварталы 2025 года</t>
  </si>
  <si>
    <t>Услуга оказана (работы выполнены)</t>
  </si>
  <si>
    <t>Результат "Созданы (развиты), оснащены (дооснащены) и функционируют региональные эндокринологические центры и школы для пациентов с сахарным диабетом"</t>
  </si>
  <si>
    <t>2.1.3.1</t>
  </si>
  <si>
    <t>2.1.3.2</t>
  </si>
  <si>
    <t>2.1.3.3</t>
  </si>
  <si>
    <t>2.1.3.4</t>
  </si>
  <si>
    <t>2.1.3.5</t>
  </si>
  <si>
    <t>2.1.3.6</t>
  </si>
  <si>
    <t>Разработан проект единой маршрутизации взрослых пациентов с заболеваниями эндокринной системы, в том числе с сахарным диабетом, включая все этапы наблюдения за пациентами от ФАПа (поликлиники) до федерального учреждения, оказывающего помощь пациентам с эндокринными заболеваниями</t>
  </si>
  <si>
    <t>Разработан проект единой маршрутизации пациентов до 18 лет с заболеваниями эндокринной системы, в том числе с сахарным диабетом, включая все этапы наблюдения за пациентами от ФАПа (поликлиники) до федерального учреждения, оказывающего помощь детям с эндокринными заболеваниями</t>
  </si>
  <si>
    <t>Утверждена единая маршрутизация пациентов до 18 лет с заболеваниями эндокринной системы, в том числе с сахарным диабетом, включая все этапы наблюдения за пациентами от ФАПа (поликлиники) до федерального учреждения, оказывающего помощь детям с эндокринными заболеваниями</t>
  </si>
  <si>
    <t>Утверждена единая маршрутизация взрослых пациентов с заболеваниями эндокринной системы, в том числе с сахарным диабетом, включая все этапы наблюдения за пациентами от ФАПа (поликлиники) до федерального учреждения, оказывающего помощь пациентам с эндокринными заболеваниями</t>
  </si>
  <si>
    <t>Результат "Дети с сахарным диабетом 1 типа в возрасте от 2-х до 17 лет включительно обеспечены системами непрерывного мониторинга глюкозы, в том числе российского производства"</t>
  </si>
  <si>
    <t>2.1.4.1</t>
  </si>
  <si>
    <t>Представлен отчет об использовании межбюджетных трансфертов</t>
  </si>
  <si>
    <t>2.1.4.2</t>
  </si>
  <si>
    <t>2.1.4.3</t>
  </si>
  <si>
    <t>2.1.4.4</t>
  </si>
  <si>
    <t>2.1.4.5</t>
  </si>
  <si>
    <t>2.1.4.6</t>
  </si>
  <si>
    <t>Результат "Беременные женщины с сахарным диабетом обеспечены системами непрерывного мониторинга глюкозы, в том числе российского производства"</t>
  </si>
  <si>
    <t>2.1.5.1</t>
  </si>
  <si>
    <t>2.1.5.2</t>
  </si>
  <si>
    <t>2.1.5.3</t>
  </si>
  <si>
    <t>2.1.5.4</t>
  </si>
  <si>
    <t>2.1.5.5</t>
  </si>
  <si>
    <t>2.1.5.6</t>
  </si>
  <si>
    <t>Региональный проект "Борьба с гепатитом С и минимизация рисков распространения данного заболевания (Оренбургская область)"</t>
  </si>
  <si>
    <t>3.1.1</t>
  </si>
  <si>
    <t>Результат "Обеспечена потребность в лекарственных препаратах пациентов с хроническим вирусным гепатитом С, получающих лечение в амбулаторных условиях"</t>
  </si>
  <si>
    <t>3.1.1.1</t>
  </si>
  <si>
    <t>Предоставлен отчет об использовании межбюджетных трансфертов на 01.02.2025 г.</t>
  </si>
  <si>
    <t>Предоставлен отчет об использовании межбюджетных трансфертов за 1 квартал</t>
  </si>
  <si>
    <t>Предоставлен отчет об использовании межбюджетных трансфертов за 1-2 квартал</t>
  </si>
  <si>
    <t>Предоставлен отчет об использовании межбюджетных трансфертов за 1-3 квартал</t>
  </si>
  <si>
    <t>Предоставлен отчет об использовании межбюджетных трансфертов за 1-4 квартал</t>
  </si>
  <si>
    <t>3.1.1.2</t>
  </si>
  <si>
    <t>3.1.1.3</t>
  </si>
  <si>
    <t>3.1.1.4</t>
  </si>
  <si>
    <t>3.1.1.5</t>
  </si>
  <si>
    <t>3.1.1.6</t>
  </si>
  <si>
    <t>3.1.2</t>
  </si>
  <si>
    <t>3.1.2.1</t>
  </si>
  <si>
    <t>Результат "Пациенты с хроническим вирусным гепатитом С в условиях дневного стационара обеспечены полным курсом противовирусной терапии в рамках обязательного медицинского страхования"</t>
  </si>
  <si>
    <t>Представлен отчет Территориального фонда обязательного медицинского страхования за январь-февраль 2025 года</t>
  </si>
  <si>
    <t>Представлен отчет Территориального фонда обязательного медицинского страхования за 1 квартал</t>
  </si>
  <si>
    <t>Представлен отчет Территориального фонда обязательного медицинского страхования за 1-2 квартал</t>
  </si>
  <si>
    <t>Представлен отчет Территориального фонда обязательного медицинского страхования за 1-3 квартал</t>
  </si>
  <si>
    <t>Представлен отчет Территориального фонда обязательного медицинского страхования за 1-4 квартал</t>
  </si>
  <si>
    <t>3.1.2.2</t>
  </si>
  <si>
    <t>3.1.2.3</t>
  </si>
  <si>
    <t>3.1.2.4</t>
  </si>
  <si>
    <t>3.1.2.5</t>
  </si>
  <si>
    <t>3.1.2.6</t>
  </si>
  <si>
    <t>3.1.3</t>
  </si>
  <si>
    <t>Результат "Обеспечено ведение региональных сегментов Федерального регистра вирусных гепатитов и своевременное внесение данных о пациентах с хроническим вирусным гепатитом С"</t>
  </si>
  <si>
    <t>3.1.3.1</t>
  </si>
  <si>
    <t>Представлены сведения о ходе реализации мероприятия (результата) по итогам 2 месяцев 2025 года</t>
  </si>
  <si>
    <t>Предоставлен отчет о доле пациентов с хроническим вирусным гепатитом С, данные о которых внесены в Федеральный регистр вирусных гепатитов, из числа зарегистрированных пациентов с хроническим вирусным гепатитом С за 1 квартал</t>
  </si>
  <si>
    <t>Предоставлен отчет о доле пациентов с хроническим вирусным гепатитом С, данные о которых внесены в Федеральный регистр вирусных гепатитов, из числа зарегистрированных пациентов с хроническим вирусным гепатитом С за 1-2 квартал</t>
  </si>
  <si>
    <t>Предоставлен отчет о доле пациентов с хроническим вирусным гепатитом С, данные о которых внесены в Федеральный регистр вирусных гепатитов, из числа зарегистрированных пациентов с хроническим вирусным гепатитом С за 1-3 квартал</t>
  </si>
  <si>
    <t>Предоставлен предварительный отчет о доле пациентов с хроническим вирусным гепатитом С, данные о которых внесены в Федеральный регистр вирусных гепатитов, из числа зарегистрированных пациентов с хроническим вирусным гепатитом С за 1-4 квартал</t>
  </si>
  <si>
    <t xml:space="preserve"> Услуга оказана (работы выполнены)</t>
  </si>
  <si>
    <t>3.1.3.2</t>
  </si>
  <si>
    <t>3.1.3.3</t>
  </si>
  <si>
    <t>3.1.3.4</t>
  </si>
  <si>
    <t>3.1.3.5</t>
  </si>
  <si>
    <t>3.1.3.6</t>
  </si>
  <si>
    <t>Результат "Достигнут устойчивый вирусологический ответ у пациентов с хроническим вирусным гепатитом С, завершивших курс противовирусной терапии"</t>
  </si>
  <si>
    <t>3.1.4</t>
  </si>
  <si>
    <t>3.1.4.1</t>
  </si>
  <si>
    <t>Предоставлен отчет о доле пациентов с хроническим вирусным гепатитом С, получивших полный курс противовирусной терапии, у которых достигнут устойчивый вирусологический ответ по результатам контрольных исследований не менее чем через 12 недель после завершения лечения за 1 квартал</t>
  </si>
  <si>
    <t>Предоставлен отчет о доле пациентов с хроническим вирусным гепатитом С, получивших полный курс противовирусной терапии, у которых достигнут устойчивый вирусологический ответ по результатам контрольных исследований не менее чем через 12 недель после завершения лечения за 1-2 квартал</t>
  </si>
  <si>
    <t>Предоставлен отчет о доле пациентов с хроническим вирусным гепатитом С, получивших полный курс противовирусной терапии, у которых достигнут устойчивый вирусологический ответ по результатам контрольных исследований не менее чем через 12 недель после завершения лечения за 1-3 квартал</t>
  </si>
  <si>
    <t>Предоставлен предварительный отчет о доле пациентов с хроническим вирусным гепатитом С, получивших полный курс противовирусной терапии, у которых достигнут устойчивый вирусологический ответ по результатам контрольных исследований не менее чем через 12 недель после завершения лечения за 1-4 квартал</t>
  </si>
  <si>
    <t>3.1.4.2</t>
  </si>
  <si>
    <t>3.1.4.3</t>
  </si>
  <si>
    <t>3.1.4.4</t>
  </si>
  <si>
    <t>3.1.4.5</t>
  </si>
  <si>
    <t>3.1.4.6</t>
  </si>
  <si>
    <t>Результат "Проведены скрининговые исследования на антитела гепатиту C граждан в возрасте 25 лет и старше один раз в 10 лет путём определения суммарных антител к вирусу гепатита C в крови"</t>
  </si>
  <si>
    <t>3.1.5</t>
  </si>
  <si>
    <t>3.1.5.1</t>
  </si>
  <si>
    <t>3.1.5.2</t>
  </si>
  <si>
    <t>3.1.5.3</t>
  </si>
  <si>
    <t>3.1.5.4</t>
  </si>
  <si>
    <t>3.1.5.5</t>
  </si>
  <si>
    <t>3.1.5.6</t>
  </si>
  <si>
    <t>Результат "В субъектах Российской Федерации обеспечена реализация мероприятий, направленных на борьбу с гепатитом С, минимизацию рисков распространения данного заболевания"</t>
  </si>
  <si>
    <t>3.1.6</t>
  </si>
  <si>
    <t>3.1.6.1</t>
  </si>
  <si>
    <t>Представлен план мероприятий по профилактике и лечению хронического вирусного гепатита C</t>
  </si>
  <si>
    <t>Предоставлен отчет о реализация плана мероприятий по борьбе с хроническим вирусным гепатитом С на территории РФ в период до 2030 г. за 1 квартал</t>
  </si>
  <si>
    <t>Предоставлен отчет о реализация плана мероприятий по борьбе с хроническим вирусным гепатитом С на территории РФ в период до 2030 г. за 1-2 квартал</t>
  </si>
  <si>
    <t>Предоставлен отчет о реализация плана мероприятий по борьбе с хроническим вирусным гепатитом С на территории РФ в период до 2030 г. за 1-3 квартал</t>
  </si>
  <si>
    <t>Предоставлен отчет о реализация плана мероприятий по борьбе с хроническим вирусным гепатитом С на территории РФ в период до 2030 г. за 1-4 квартал</t>
  </si>
  <si>
    <t>3.1.6.2</t>
  </si>
  <si>
    <t>3.1.6.3</t>
  </si>
  <si>
    <t>3.1.6.4</t>
  </si>
  <si>
    <t>3.1.6.5</t>
  </si>
  <si>
    <t>3.1.6.6</t>
  </si>
  <si>
    <t>Региональный проект "Совершенствование экстренной медицинской помощи (Оренбургская область)"</t>
  </si>
  <si>
    <t>Задача (ОЗР): 100% пациентам доступна медицинская помощь, оказываемая в экстренной форме</t>
  </si>
  <si>
    <t>Результат "Эвакуированы пациенты с использованием санитарной авиации для оказания медицинской помощи в экстренной и неотложной формах"</t>
  </si>
  <si>
    <t>4.1.1</t>
  </si>
  <si>
    <t>4.1.1.1</t>
  </si>
  <si>
    <t>Органами исполнительной власти субъектов Российской Федерации, участвующими в реализации мероприятия, заключены государственные контракты на закупку авиационных работ в целях оказания медицинской помощи</t>
  </si>
  <si>
    <t>Субъектами Российской Федерации представлены сведения за 6 месяцев о выполнении санитарно-авиационных эвакуаций</t>
  </si>
  <si>
    <t>Субъектами Российской Федерации представлены сведения за 9 месяцев о выполнении санитарно-авиационных эвакуаций</t>
  </si>
  <si>
    <t>Субъектами Российской Федерации представлены сведения за 11 месяцев о выполнении санитарно-авиационных эвакуаций</t>
  </si>
  <si>
    <t>4.1.1.2</t>
  </si>
  <si>
    <t>4.1.1.3</t>
  </si>
  <si>
    <t>4.1.1.4</t>
  </si>
  <si>
    <t>4.1.1.5</t>
  </si>
  <si>
    <t>4.1.1.6</t>
  </si>
  <si>
    <t>Результат "Обеспечено оказание медицинской помощи пациентам посредством вылетов санитарной авиации за счет средств областного бюджета"</t>
  </si>
  <si>
    <t>4.1.2</t>
  </si>
  <si>
    <t>4.1.2.1</t>
  </si>
  <si>
    <t>Представлены сведения за 3 месяца о выполнении санитарно-авиационных эвакуаций</t>
  </si>
  <si>
    <t>Представлены сведения за 6 месяцев о выполнении санитарно-авиационных эвакуаций</t>
  </si>
  <si>
    <t>Представлены сведения о количестве эвакуированных пациентов (человек) с использованием санитарной авиации за 6 месяцев текущего года</t>
  </si>
  <si>
    <t>Представлены сведения за 9 месяцев о выполнении санитарно-авиационных эвакуаций</t>
  </si>
  <si>
    <t>Представлены сведения о количестве эвакуированных пациентов (человек) с использованием санитарной авиации за 12 месяцев текущего года</t>
  </si>
  <si>
    <t>4.1.2.2</t>
  </si>
  <si>
    <t>4.1.2.3</t>
  </si>
  <si>
    <t>4.1.2.4</t>
  </si>
  <si>
    <t>4.1.2.5</t>
  </si>
  <si>
    <t>4.1.2.6</t>
  </si>
  <si>
    <t>Региональный проект "Здоровье для каждого (Оренбургская область)"</t>
  </si>
  <si>
    <t>Результат "Проведен анализ лучших практик корпоративных и региональных программ по ведению здорового образа жизни и профилактики хронических неинфекционных заболеваний с внедрением в деятельность предприятий в регионах"</t>
  </si>
  <si>
    <t>5.1.1</t>
  </si>
  <si>
    <t>5.1.1.1</t>
  </si>
  <si>
    <t>Для оказания услуги (выполнения работы) подготовлено материально-техническое (кадровое) обеспечение</t>
  </si>
  <si>
    <t>Субъектом Российской Федерации представлен промежуточный отчет о ходе внедрения региональной программы</t>
  </si>
  <si>
    <t>Субъектом Российской Федерации представлен промежуточный отчет о ходе внедрения корпоративных программ</t>
  </si>
  <si>
    <t>Субъектом Российской Федерации представлен итоговый отчет о ходе внедрения региональной программы</t>
  </si>
  <si>
    <t>Субъектом Российской Федерации представлен итоговый отчет о ходе внедрения корпоративных программ</t>
  </si>
  <si>
    <t>5.1.1.2</t>
  </si>
  <si>
    <t>5.1.1.3</t>
  </si>
  <si>
    <t>5.1.1.4</t>
  </si>
  <si>
    <t>5.1.1.5</t>
  </si>
  <si>
    <t>5.1.1.6</t>
  </si>
  <si>
    <t>Результат "В субъектах РФ в каждом муниципальном образовании (для городов федерального значения в каждом административном округе или районе) разработаны и реализованы программы по укреплению здоровья"</t>
  </si>
  <si>
    <t>5.1.2</t>
  </si>
  <si>
    <t>5.1.2.1</t>
  </si>
  <si>
    <t xml:space="preserve"> Субъектом Российской Федерации представлен отчет о ходе реализации муниципальных программ</t>
  </si>
  <si>
    <t>Субъектом Российской Федерации представлен промежуточный отчет о ходе внедрения обновленных муниципальных программ в 2025 году</t>
  </si>
  <si>
    <t>Подготовлены и направлены методические письма по разработке и внедрению муниципальных программ в 2026 году</t>
  </si>
  <si>
    <t>Субъектом Российской Федерации представлен итоговый отчет о ходе внедрения обновленных муниципальных программ в 2025 году</t>
  </si>
  <si>
    <t> Услуга оказана (работы выполнены)</t>
  </si>
  <si>
    <t>5.1.2.2</t>
  </si>
  <si>
    <t>5.1.2.3</t>
  </si>
  <si>
    <t>5.1.2.4</t>
  </si>
  <si>
    <t>5.1.2.5</t>
  </si>
  <si>
    <t>5.1.2.6</t>
  </si>
  <si>
    <t>Результат "Центры здоровья оснащены/дооснащены оборудованием для выявления и коррекции факторов риска развития хронических неинфекционных заболеваний"</t>
  </si>
  <si>
    <t>5.1.3</t>
  </si>
  <si>
    <t>5.1.3.1</t>
  </si>
  <si>
    <t>Проведен анализ оснащения Центров здоровья необходимым оборудованием в соответствии с действующим НПА</t>
  </si>
  <si>
    <t>Утверждены (одобрены, сформированы) документы, необходимые для оказания услуги (выполнения работы)</t>
  </si>
  <si>
    <t>Предоставлен отчет об использовании межбюджетных трансфертов</t>
  </si>
  <si>
    <t>Представлены сведения о дооснащении Центров здоровья оборудованием для выявления и оценки факторов риска развития заболеваний за 6 месяцев 2025 года</t>
  </si>
  <si>
    <t>Представлены сведения о дооснащении Центров здоровья оборудованием для выявления и оценки факторов риска развития заболеваний за 9 месяцев 2025 года</t>
  </si>
  <si>
    <t>Предоставлен отчет о выполнении соглашения о предоставлении субсидии юридическому (физическому) лицу</t>
  </si>
  <si>
    <t>5.1.3.2</t>
  </si>
  <si>
    <t>5.1.3.3</t>
  </si>
  <si>
    <t>5.1.3.4</t>
  </si>
  <si>
    <t>5.1.3.5</t>
  </si>
  <si>
    <t>5.1.3.6</t>
  </si>
  <si>
    <t>5.1.3.7</t>
  </si>
  <si>
    <t>5.2</t>
  </si>
  <si>
    <t>5.2.1</t>
  </si>
  <si>
    <t>5.2.1.1</t>
  </si>
  <si>
    <t>Результат "В Оренбургской области функционирует областной центр общественного здоровья и медицинской профилактики"</t>
  </si>
  <si>
    <t>Организовано и проведено популяционное мероприятие, в том числе в формате онлайн</t>
  </si>
  <si>
    <t>Отчет о деятельности центра общественного здоровья и медицинской профилактики за 1 квартал</t>
  </si>
  <si>
    <t>Отчет о деятельности центра общественного здоровья и медицинской профилактики за 2 квартал</t>
  </si>
  <si>
    <t>Отчет о деятельности центра общественного здоровья и медицинской профилактики за 3 квартал</t>
  </si>
  <si>
    <t>5.2.1.2</t>
  </si>
  <si>
    <t>5.2.1.3</t>
  </si>
  <si>
    <t>5.2.1.4</t>
  </si>
  <si>
    <t>5.2.1.5</t>
  </si>
  <si>
    <t>5.2.1.6</t>
  </si>
  <si>
    <t xml:space="preserve">Результат "Проведение мероприятий по профилактике неинфекционных заболеваний, формированию здорового образа жизни и санитарно-гигиеническому просвещению населения" </t>
  </si>
  <si>
    <t>6.1.1</t>
  </si>
  <si>
    <t>6.1.1.1</t>
  </si>
  <si>
    <t>Комплекс процессных мероприятий «Профилактика и лечение инфекционных заболеваний»</t>
  </si>
  <si>
    <t>7.1.1</t>
  </si>
  <si>
    <t>7.1.1.1</t>
  </si>
  <si>
    <t>Результат "Приобретение вакцин на проведение профилактических прививок"</t>
  </si>
  <si>
    <t>7.1.2</t>
  </si>
  <si>
    <t>Результат "В субъектах Российской Федерации проведена вакцинация против пневмококковой инфекции граждан старше трудоспособного возраста из групп риска, проживающих в организациях социального обслуживания"</t>
  </si>
  <si>
    <t>7.1.2.1</t>
  </si>
  <si>
    <t>7.1.2.2</t>
  </si>
  <si>
    <t>7.1.2.3</t>
  </si>
  <si>
    <t>7.1.2.4</t>
  </si>
  <si>
    <t>8.1.1</t>
  </si>
  <si>
    <t>Результат "Обеспечено проведение медицинских освидетельствований на ВИЧ-инфекцию"</t>
  </si>
  <si>
    <t>8.1.1.1</t>
  </si>
  <si>
    <t>Результат "Обеспечено проведение профилактических осмотров на туберкулез"</t>
  </si>
  <si>
    <t>8.1.2</t>
  </si>
  <si>
    <t>8.1.2.1</t>
  </si>
  <si>
    <t>Результат "Обеспечена профилактика ВИЧ-инфекции и гепатитов B и C, в том числе с привлечением социально ориентированных некоммерческих организаций"</t>
  </si>
  <si>
    <t>8.1.3</t>
  </si>
  <si>
    <t>8.1.3.1</t>
  </si>
  <si>
    <t>Результат "Обеспечена реализация мероприятий по предупреждению и борьбе с социально значимыми инфекционными заболеваниями"</t>
  </si>
  <si>
    <t>8.1.4</t>
  </si>
  <si>
    <t>8.1.4.1</t>
  </si>
  <si>
    <t>8.1.4.2</t>
  </si>
  <si>
    <t>8.1.4.3</t>
  </si>
  <si>
    <t>8.1.4.4</t>
  </si>
  <si>
    <t>Результат "Оказание первичной специализированной медицинской помощи, оказываемой при заболеваниях, передаваемых половым путем, туберкулезе, ВИЧ-инфекции и синдроме приобретенного иммунодефицита, психиатрических расстройствах и расстройствах поведения"</t>
  </si>
  <si>
    <t>8.1.5</t>
  </si>
  <si>
    <t>8.1.5.1</t>
  </si>
  <si>
    <t>Результат "Оказание медицинской помощи по профилю фтизиатрия"</t>
  </si>
  <si>
    <t>8.1.6</t>
  </si>
  <si>
    <t>8.1.6.1</t>
  </si>
  <si>
    <t>9.1.1</t>
  </si>
  <si>
    <t>Результат "Обеспечение специализированной помощи лицам, страдающих наркологическими заболеваниями"</t>
  </si>
  <si>
    <t>9.1.1.1</t>
  </si>
  <si>
    <t>10.1.1</t>
  </si>
  <si>
    <t>10.1.1.1</t>
  </si>
  <si>
    <t>Результат "Разработаны, утверждены и реализованы региональные программы "Борьба с сердечно-сосудистыми заболеваниями""</t>
  </si>
  <si>
    <t>Проведен мониторинг разработки региональной программы "Борьба с сердечно-сосудистыми заболеваниями"</t>
  </si>
  <si>
    <t>Получено заключение о согласовании региональной программы "Борьба с сердечно-сосудистыми заболеваниями" от главных внештатных специалистов Минздрава России</t>
  </si>
  <si>
    <t>Утверждены региональные программы "Борьба с сердечно-сосудистыми заболеваниями"</t>
  </si>
  <si>
    <t>Предоставлены отчеты субъектов Российской Федерации о реализации мероприятий региональных программ "Борьба с сердечно-сосудистыми заболеваниями" за 1-3 кварталы 2025 года</t>
  </si>
  <si>
    <t>10.1.1.2</t>
  </si>
  <si>
    <t>10.1.1.3</t>
  </si>
  <si>
    <t>10.1.1.4</t>
  </si>
  <si>
    <t>10.1.1.5</t>
  </si>
  <si>
    <t>10.1.1.6</t>
  </si>
  <si>
    <t>10.1.2</t>
  </si>
  <si>
    <t>Результат "В субъектах Российской Федерации организована маршрутизация пациентов с сердечно-сосудистыми заболеваниями на основании профильных порядков оказания медицинской помощи с учетом клинических рекомендаций и обеспечения территориальной доступности медицинской помощи"</t>
  </si>
  <si>
    <t>10.1.2.1</t>
  </si>
  <si>
    <t>10.1.2.2</t>
  </si>
  <si>
    <t>10.1.2.3</t>
  </si>
  <si>
    <t>10.1.2.4</t>
  </si>
  <si>
    <t>10.1.2.5</t>
  </si>
  <si>
    <t>10.1.2.6</t>
  </si>
  <si>
    <t>Актуализация маршрутизации пациентов с сердечно-сосудистыми заболеваниями</t>
  </si>
  <si>
    <t>Сформирован паспорт службы, оказывающей помощь пациентам с сердечно-сосудистыми заболеваниями</t>
  </si>
  <si>
    <t>Главными внештатными специалистами министерства здравоохранения Оренбургской области направлены проекты распорядительных документов, отражающих единую маршрутизацию пациентов с сердечно-сосудистыми заболеваниями, включая все этапы наблюдения за пациентами от ФАП (поликлиники) до федерального учреждения, оказывающего помощь пациентам с сердечно-сосудистыми заболеваниями</t>
  </si>
  <si>
    <t>Утверждены актуализированные распорядительные документы, отражающие единую маршрутизацию пациентов с сердечно-сосудистыми заболеваниями, включая все этапы наблюдения за пациентами от ФАП (поликлиники) до федерального учреждения, оказывающего помощь пациентам с сердечно-сосудистыми заболеваниями</t>
  </si>
  <si>
    <t>Центром управления сердечно-сосудистыми рисками Оренбургской области представлена информация об осуществлении организационно-методической поддержки медицинских организаций Оренбургской области по внедрению единой маршрутизации пациентов с сердечно-сосудистыми заболеваниями, включая все этапы наблюдения за пациентами от ФАП (поликлиники) до федерального учреждения, оказывающего помощь пациентам с сердечно-сосудистыми заболеваниями за 2025 год.</t>
  </si>
  <si>
    <t>Результат "На основе своевременной и современной диагностики обеспечена профилактика прогрессирования ишемической болезни сердца и развития ее осложнений у пациентов, находящихся под диспансерным наблюдением"</t>
  </si>
  <si>
    <t>10.1.3</t>
  </si>
  <si>
    <t>10.1.3.1</t>
  </si>
  <si>
    <t>Проведен анализ доступности гражданам Оренбургской области инструментальных методов исследований в целях обеспечения профилактики прогрессирования ишемической болезни сердца и развития ее осложнений у пациентов, находящихся под диспансерным наблюдением по поводу болезней системы кровообращения</t>
  </si>
  <si>
    <t>В Оренбургской области сформирована и внедрена целевая модель достижения эффективной диагностики прогрессирования ишемической болезни сердца и развития ее осложнений у пациентов, находящихся под диспансерным наблюдением по поводу болезней системы кровообращения</t>
  </si>
  <si>
    <t xml:space="preserve"> В Оренбургской области на основе целевой модели разработаны и согласованы с Главными внештатными специалистами Министерства здравоохранения Российской Федерации распорядительные документы о маршрутизации пациентов с с сердечно-сосудистыми заболеваниями, в части достижения эффективной диагностики прогрессирования ишемической болезни сердца и развития ее осложнений у пациентов, находящихся под диспансерным наблюдением</t>
  </si>
  <si>
    <t>Предоставлен отчет о количестве пациентов, находящихся под диспансерным наблюдением, которым верифицирован диагноз ишемической болезни сердца, проведена соответствующая диагностика прогрессирования заболевания и развития его осложнений в амбулаторных условиях (нагрузочные тесты) за 6 месяцев текущего года</t>
  </si>
  <si>
    <t>Утверждены актуализированные распорядительные документы, отражающие маршрутизации пациентов с сердечно-сосудистыми заболеваниями, в части достижения эффективной диагностики прогрессирования ишемической болезни сердца и развития ее осложнений у пациентов, находящихся под диспансерным наблюдением</t>
  </si>
  <si>
    <t>10.1.3.2</t>
  </si>
  <si>
    <t>10.1.3.3</t>
  </si>
  <si>
    <t>10.1.3.4</t>
  </si>
  <si>
    <t>10.1.3.5</t>
  </si>
  <si>
    <t>10.1.3.6</t>
  </si>
  <si>
    <t>Результат "Обеспеченa профилактика развития сердечно-сосудистых заболеваний и сердечно-сосудистых осложнений у пациентов высокого риска, находящихся на диспансерном наблюдении"</t>
  </si>
  <si>
    <t>10.1.4</t>
  </si>
  <si>
    <t>10.1.4.1</t>
  </si>
  <si>
    <t>Предоставлен отчет о достижении значений результатов использования Субсидии и обязательствах, принятых в целях их достижения на 01.03.2025</t>
  </si>
  <si>
    <t> Предоставлен отчет об использовании межбюджетных трансфертов</t>
  </si>
  <si>
    <t>В рамках федерального проекта обеспечено бесплатное получение необходимых лекарственных препаратов в амбулаторных условиях лицами, находящимися под диспансерным наблюдением и имеющими право на льготное лекарственное обеспечение</t>
  </si>
  <si>
    <t>10.1.4.2</t>
  </si>
  <si>
    <t>10.1.4.3</t>
  </si>
  <si>
    <t>10.1.4.4</t>
  </si>
  <si>
    <t>10.1.4.5</t>
  </si>
  <si>
    <t>10.1.4.6</t>
  </si>
  <si>
    <t>Результат "Пациенты бесплатно обеспечены лекарственными препаратами при лечении в амбулаторных условиях сердечно-сосудистых заболеваний"</t>
  </si>
  <si>
    <t>10.1.5</t>
  </si>
  <si>
    <t>10.1.5.1</t>
  </si>
  <si>
    <t>10.1.5.2</t>
  </si>
  <si>
    <t>10.1.5.3</t>
  </si>
  <si>
    <t>10.1.5.4</t>
  </si>
  <si>
    <t>10.1.5.5</t>
  </si>
  <si>
    <t>10.1.5.6</t>
  </si>
  <si>
    <t>Предоставлены сведения о результатах использования бюджетных ассигнований на бесплатное обеспечение лекарственными препаратами при амбулаторном лечении сердечно-сосудистых заболеваний за 2 месяца текущего года</t>
  </si>
  <si>
    <t>Предоставлены сведения об использовании средств областного бюджета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за 1 квартал текущего года</t>
  </si>
  <si>
    <t>Предоставлены сведения о результатах использования бюджетных ассигнований на бесплатное обеспечение лекарственными препаратами при амбулаторном лечении сердечно-сосудистых заболеваний за 1-2 квартал текущего года</t>
  </si>
  <si>
    <t>Предоставлены сведения об использовании средств областного бюджета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за 1-2 квартал текущего года</t>
  </si>
  <si>
    <t>Предоставлены сведения о результатах использования бюджетных ассигнований на бесплатное обеспечение лекарственными препаратами при амбулаторном лечении сердечно-сосудистых заболеваний за 1-3 квартал текущего года</t>
  </si>
  <si>
    <t>Предоставлены сведения об использовании средств областного бюджета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за 1-3 квартал текущего года</t>
  </si>
  <si>
    <t>10.1.5.7</t>
  </si>
  <si>
    <t>11.1.1</t>
  </si>
  <si>
    <t>11.1.1.1</t>
  </si>
  <si>
    <t>Результат "Разработаны, утверждены и реализованы региональные программы "Борьба с онкологическими заболеваниями""</t>
  </si>
  <si>
    <t>11.1.1.2</t>
  </si>
  <si>
    <t>11.1.1.3</t>
  </si>
  <si>
    <t>11.1.1.4</t>
  </si>
  <si>
    <t>11.1.1.5</t>
  </si>
  <si>
    <t>11.1.1.6</t>
  </si>
  <si>
    <t>Предоставлен отчет об обеспечении мониторинга реализации региональной программы "Борьба с онкологическими заболеваниями"</t>
  </si>
  <si>
    <t>Представлен отчет о деятельности центров амбулаторной онкологической помощи Оренбургской области за 1 квартал 2025 года</t>
  </si>
  <si>
    <t>Утверждена региональная программа "Борьба с онкологическими заболеваниями"</t>
  </si>
  <si>
    <t>Представлен отчет о деятельности центров амбулаторной онкологической Оренбургской области помощи за 1-2 кварталы 2025 года</t>
  </si>
  <si>
    <t>Представлен отчет о деятельности центров амбулаторной онкологической помощи Оренбургской области за 1-3 кварталы 2025 года</t>
  </si>
  <si>
    <t xml:space="preserve"> Предоставлен отчет о реализации мероприятий региональной программы "Борьба с онкологическими заболеваниями" за 1-3 кварталы 2025 года</t>
  </si>
  <si>
    <t>Результат "В субъектах Российской Федерации организована маршрутизация пациентов с онкологическими заболеваниями на основании порядка оказания медицинской помощи с учетом клинических рекомендаций и обеспечения территориальной доступности медицинской помощи"</t>
  </si>
  <si>
    <t>11.1.2</t>
  </si>
  <si>
    <t>11.1.2.1</t>
  </si>
  <si>
    <t xml:space="preserve"> Главным внештатным специалистом-онкологом министерства здравоохранения Оренбургской области предоставлен аналитический отчет о маршрутизации пациентов с подозрением на онкологические заболевания и пациентов с онкологическими заболеваниями от момента выявления подозрения заболевания до момента прекращения диспансерного наблюдения</t>
  </si>
  <si>
    <t>Сформирован паспорт онкологической службы Оренбургской области</t>
  </si>
  <si>
    <t>Главным внештатным специалистом-онкологом министерства здравоохранения Оренбургской области сформирована целевая модель онкологической службы Оренбургской области</t>
  </si>
  <si>
    <t>Главным внештатным специалистом-онкологом министерства здравоохранения Оренбургской области согласован проект Порядка маршрутизации пациентов в Оренбургской области с подозрением на онкологические заболевания и пациентов с онкологическими заболеваниями от момента выявления подозрения заболевания до момента прекращения диспансерного наблюдения</t>
  </si>
  <si>
    <t>Утвержден актуализированный Порядок маршрутизации пациентов с подозрением на онкологические заболевания и пациентов с онкологическими заболеваниями от момента выявления подозрения заболевания до момента прекращения диспансерного наблюдения</t>
  </si>
  <si>
    <t>На официальном сайте министерства здравоохранения Оренбургской области размещен актуализированный нормативный правовой акт Оренбургской области о Порядке маршрутизации пациентов с подозрением на онкологические заболевания и пациентов с онкологическими заболеваниями от момента выявления подозрения заболевания до момента прекращения диспансерного наблюдения</t>
  </si>
  <si>
    <t>11.1.2.2</t>
  </si>
  <si>
    <t>11.1.2.3</t>
  </si>
  <si>
    <t>11.1.2.4</t>
  </si>
  <si>
    <t>11.1.2.5</t>
  </si>
  <si>
    <t>11.1.2.6</t>
  </si>
  <si>
    <t>12.1.1</t>
  </si>
  <si>
    <t>Результат "Обеспечение специализированной помощи лицам неработающему населению"</t>
  </si>
  <si>
    <t>12.1.1.1</t>
  </si>
  <si>
    <t>13.1.1</t>
  </si>
  <si>
    <t>Результат "Удовлетворение потребности в лекарственных препаратах и изделиях отдельных категорий граждан"</t>
  </si>
  <si>
    <t>13.1.1.1</t>
  </si>
  <si>
    <t>Результат "Реализованы организационные мероприятия по обеспечению лиц лекарственными препаратами, предназначенными для лечения больных по программе 14 высокозатратных нозологий"</t>
  </si>
  <si>
    <t>13.1.2</t>
  </si>
  <si>
    <t>13.1.2.1</t>
  </si>
  <si>
    <t>13.1.2.2</t>
  </si>
  <si>
    <t>13.1.2.3</t>
  </si>
  <si>
    <t>13.1.2.4</t>
  </si>
  <si>
    <t>Обеспечено бесперебойное оказание государственной социальной услуги гражданам</t>
  </si>
  <si>
    <t>Результат "Обеспечено бесперебойное оказание государственной социальной услуги гражданам"</t>
  </si>
  <si>
    <t>13.1.3</t>
  </si>
  <si>
    <t>13.1.3.1</t>
  </si>
  <si>
    <t>14.1.1</t>
  </si>
  <si>
    <t>Результат "Обеспечение специализированной помощи лицам, страдающим  психическими расстройствами и расстройствами поведения"</t>
  </si>
  <si>
    <t>14.1.1.1</t>
  </si>
  <si>
    <t>15.1.1</t>
  </si>
  <si>
    <t>Результат "Обеспечена реализация мероприятий по оказанию паллиативной медицинской помощи"</t>
  </si>
  <si>
    <t>15.1.1.1</t>
  </si>
  <si>
    <t>15.1.1.2</t>
  </si>
  <si>
    <t>15.1.1.3</t>
  </si>
  <si>
    <t>15.1.1.4</t>
  </si>
  <si>
    <t>Результат "Организация страхового обеспечения оказания медицинской помощи"</t>
  </si>
  <si>
    <t>15.1.2</t>
  </si>
  <si>
    <t>15.1.2.1</t>
  </si>
  <si>
    <t>15.1.2.2</t>
  </si>
  <si>
    <t>15.1.2.3</t>
  </si>
  <si>
    <t>15.1.2.4</t>
  </si>
  <si>
    <t>15.1.3</t>
  </si>
  <si>
    <t>15.1.3.1</t>
  </si>
  <si>
    <t>15.1.3.2</t>
  </si>
  <si>
    <t>15.1.3.3</t>
  </si>
  <si>
    <t>15.1.3.4</t>
  </si>
  <si>
    <t>15.1.4</t>
  </si>
  <si>
    <t>15.1.4.1</t>
  </si>
  <si>
    <t>15.1.4.2</t>
  </si>
  <si>
    <t>15.1.4.3</t>
  </si>
  <si>
    <t>15.1.4.4</t>
  </si>
  <si>
    <t>Результат "Организация экспертизы и оценки качества медицинской деятельности"</t>
  </si>
  <si>
    <t>Результат "Улучшение материально-технической базы подведомственных медицинских учреждений"</t>
  </si>
  <si>
    <t>Результат "Оказание медицинской помощи по профилю дерматовенерология"</t>
  </si>
  <si>
    <t>15.1.5</t>
  </si>
  <si>
    <t>15.1.5.1</t>
  </si>
  <si>
    <t>15.1.5.2</t>
  </si>
  <si>
    <t>15.1.5.3</t>
  </si>
  <si>
    <t>15.1.5.4</t>
  </si>
  <si>
    <t>15.1.6</t>
  </si>
  <si>
    <t>15.1.6.1</t>
  </si>
  <si>
    <t>15.1.6.2</t>
  </si>
  <si>
    <t>15.1.7</t>
  </si>
  <si>
    <t>15.1.7.1</t>
  </si>
  <si>
    <t>15.1.7.2</t>
  </si>
  <si>
    <t>15.1.8</t>
  </si>
  <si>
    <t>15.1.8.1</t>
  </si>
  <si>
    <t>15.1.9</t>
  </si>
  <si>
    <t>15.1.9.1</t>
  </si>
  <si>
    <t>16.1.1</t>
  </si>
  <si>
    <t>Результат "Оказана высокотехнологичная медицинская помощь, не включенная в базовую программу обязательного медицинского страхования, в медицинских организациях субъектов Российской Федерации."</t>
  </si>
  <si>
    <t>16.1.1.1</t>
  </si>
  <si>
    <t>16.1.1.2</t>
  </si>
  <si>
    <t>16.1.1.3</t>
  </si>
  <si>
    <t>16.1.1.4</t>
  </si>
  <si>
    <t>Результат "Обеспечена высокотехнологичная медицинская помощь (включая трансфузиологию)"</t>
  </si>
  <si>
    <t>16.1.2</t>
  </si>
  <si>
    <t>16.1.2.1</t>
  </si>
  <si>
    <t>16.1.2.2</t>
  </si>
  <si>
    <t>16.1.2.3</t>
  </si>
  <si>
    <t>16.2</t>
  </si>
  <si>
    <t>16.2.1</t>
  </si>
  <si>
    <t>16.2.1.1</t>
  </si>
  <si>
    <t>16.2.1.2</t>
  </si>
  <si>
    <t>Результат "Доля трансплантированных органов из числа заготовленных для трансплантации"</t>
  </si>
  <si>
    <t>Результат "Организована медицинская деятельность, связанная с донорством органов человека в целях трансплантации (пересадки) в медицинских организациях, подведомственных органам исполнительной власти субъектов Российской Федерации"</t>
  </si>
  <si>
    <t>16.2.2</t>
  </si>
  <si>
    <t>16.2.2.1</t>
  </si>
  <si>
    <t>16.2.2.2</t>
  </si>
  <si>
    <t>16.2.2.3</t>
  </si>
  <si>
    <t>16.2.2.4</t>
  </si>
  <si>
    <t>17.1.1</t>
  </si>
  <si>
    <t>17.1.1.1</t>
  </si>
  <si>
    <t xml:space="preserve">Региональный проект «Охрана материнства и детства (Оренбургская область)»  </t>
  </si>
  <si>
    <t>Результат "Разработаны, утверждены и реализованы региональные программы по охране материнства и детства в субъектах Российской Федерации"</t>
  </si>
  <si>
    <t>Представлены сведения о ходе разработки и утверждения региональной программы по охране материнства и детства</t>
  </si>
  <si>
    <t>В исполнительном органе субъекта Российской Федерации сформирована рабочая группа, занимающаяся разработкой региональной программы по охране материнства и детства</t>
  </si>
  <si>
    <t>Разработаны проекты региональных программ по охране материнства и детства во всех субъектах Российской Федерации</t>
  </si>
  <si>
    <t>Проект региональной программы по охране материнства и детства согласован с профильным НМИЦ</t>
  </si>
  <si>
    <t>Субъектами Российской Федерации утверждены региональные программы по охране материнства и детства</t>
  </si>
  <si>
    <t>17.1.1.2</t>
  </si>
  <si>
    <t>17.1.1.3</t>
  </si>
  <si>
    <t>17.1.1.4</t>
  </si>
  <si>
    <t>17.1.1.5</t>
  </si>
  <si>
    <t>17.1.1.6</t>
  </si>
  <si>
    <t>17.1.2</t>
  </si>
  <si>
    <t>Результат "Оказана медицинская помощь с использованием вспомогательных репродуктивных технологий для лечения бесплодия"</t>
  </si>
  <si>
    <t>17.1.2.1</t>
  </si>
  <si>
    <t>17.1.2.2</t>
  </si>
  <si>
    <t>17.1.2.3</t>
  </si>
  <si>
    <t>17.1.2.4</t>
  </si>
  <si>
    <t>17.1.2.5</t>
  </si>
  <si>
    <t>17.1.2.6</t>
  </si>
  <si>
    <t>Постановлением Правительства Оренбургской области утверждена территориальная программа государственных гарантий бесплатного оказания гражданам на территории Оренбургской области медицинской помощи на 2025 год и на плановый период 2026 и 2027 годов</t>
  </si>
  <si>
    <t>Представлен отчет за 1 квартал</t>
  </si>
  <si>
    <t>Докладная записка руководителю о реализации мероприятия за 1-е полугодие текущего года</t>
  </si>
  <si>
    <t>Представлен отчет за 2 квартал</t>
  </si>
  <si>
    <t>Представлен отчет за 3 квартал</t>
  </si>
  <si>
    <t>Результат "Женские консультации, расположенные в сельской местности, поселках городского типа, малых городах, в том числе вновь созданные, внедрили новые подходы в работе с учетом стандартизации и типизации процессов оказания медицинской помощи, в том числе по формированию положительных репродуктивных установок у женщин"</t>
  </si>
  <si>
    <t>17.1.3</t>
  </si>
  <si>
    <t>17.1.3.1</t>
  </si>
  <si>
    <t>Предоставлен отчет за 1 квартал</t>
  </si>
  <si>
    <t>Предоставлен отчет за 2 квартал</t>
  </si>
  <si>
    <t> Предоставлен отчет за 3 квартал</t>
  </si>
  <si>
    <t>Предоставлен предварительный отчет за 4 квартал</t>
  </si>
  <si>
    <t>17.1.3.2</t>
  </si>
  <si>
    <t>17.1.3.3</t>
  </si>
  <si>
    <t>17.1.3.4</t>
  </si>
  <si>
    <t>17.1.3.5</t>
  </si>
  <si>
    <t>17.1.3.6</t>
  </si>
  <si>
    <t>Результат "Оснащены (дооснащены и (или) переоснащены) медицинскими изделиями перинатальные центры и родильные дома (отделения) субъектов Российской Федерации, в том числе в составе других организаций"</t>
  </si>
  <si>
    <t>17.1.4</t>
  </si>
  <si>
    <t>17.1.4.1</t>
  </si>
  <si>
    <t>17.1.4.2</t>
  </si>
  <si>
    <t>17.1.4.3</t>
  </si>
  <si>
    <t>17.1.4.4</t>
  </si>
  <si>
    <t>17.1.4.5</t>
  </si>
  <si>
    <t>17.1.4.6</t>
  </si>
  <si>
    <t>Сформирован перечень закупаемых в текущем году медицинских изделий</t>
  </si>
  <si>
    <t>Представлена докладная записка руководителю регионального проекта об оснащении (дооснащении и (или) переоснащении) перинатальных центров и родильных домов (отделений), в том числе в составе других организаций, за 1-е полугодие 2025 г.</t>
  </si>
  <si>
    <t xml:space="preserve"> Представлен отчет об использовании межбюджетных трансфертов</t>
  </si>
  <si>
    <t>Представлены сведения об оснащении (дооснащении и (или) переоснащении) перинатальных центров и родильных домов (отделений), в том числе в составе других организаций субъектов Российской Федерации за 2025 г.</t>
  </si>
  <si>
    <t>Результат "Созданы женские консультации, в том числе в составе других организаций, в субъектах Российской Федерации, для оказания медицинской помощи женщинам, в том числе проживающим в сельской местности, поселках городского типа, малых городах"</t>
  </si>
  <si>
    <t>17.1.5</t>
  </si>
  <si>
    <t>17.1.5.1</t>
  </si>
  <si>
    <t>Представлены сведения о создании (в том числе с использованием модульных конструкций) женских консультаций для оказания медицинской помощи женщинам, в том числе проживающим в сельской местности, поселках городского типа, малых городах за 1-е полугодие 2025 г.</t>
  </si>
  <si>
    <t>Обеспечена организация деятельности организации (структурного подразделения) (структура управления и кадры)</t>
  </si>
  <si>
    <t>Получены лицензии, соответствующие видам деятельности организации (структурного подразделения)</t>
  </si>
  <si>
    <t>Представлены сведения о создании (в том числе с использованием модульных конструкций) женских консультаций для оказания медицинской помощи женщинам, в том числе проживающим в сельской местности, поселках городского типа, малых городах за 2025 г.</t>
  </si>
  <si>
    <t>17.1.5.2</t>
  </si>
  <si>
    <t>17.1.5.3</t>
  </si>
  <si>
    <t>17.1.5.4</t>
  </si>
  <si>
    <t>17.1.5.5</t>
  </si>
  <si>
    <t>17.1.5.6</t>
  </si>
  <si>
    <t>17.1.5.7</t>
  </si>
  <si>
    <t>18.1.1</t>
  </si>
  <si>
    <t>18.1.1.1</t>
  </si>
  <si>
    <t>Результат "Обеспечение доступности и качества медицинской помощи женщинам в период беременности, родов и послеродовый период"</t>
  </si>
  <si>
    <t>18.2</t>
  </si>
  <si>
    <t>18.2.1</t>
  </si>
  <si>
    <t>Результат "Медико-социальная поддержка беременных женщин"</t>
  </si>
  <si>
    <t>18.2.1.1</t>
  </si>
  <si>
    <t>19.1.1</t>
  </si>
  <si>
    <t>Результат "Проведено массовое обследование новорожденных на врожденные и (или) наследственные заболевания в рамках расширенного неонатального скрининга"</t>
  </si>
  <si>
    <t>19.1.1.1</t>
  </si>
  <si>
    <t>19.1.1.2</t>
  </si>
  <si>
    <t>19.1.1.3</t>
  </si>
  <si>
    <t>19.1.1.4</t>
  </si>
  <si>
    <t>Результат "Обеспечение лекарственными препаратами, изделиями медицинского назначения, расходных материалов для проведения расширенного неонатального скрининга и продуктами лечебного и энтерального питания, а также проведение диагностики, в том числе пренатальной (дородовой) диагностики по нарушению развития ребенка, скрининг на наследственные заболевания"</t>
  </si>
  <si>
    <t>19.1.2</t>
  </si>
  <si>
    <t>19.1.2.1</t>
  </si>
  <si>
    <t>19.1.2.2</t>
  </si>
  <si>
    <t>19.1.2.3</t>
  </si>
  <si>
    <t>19.1.2.4</t>
  </si>
  <si>
    <t>Результат "Проведены углубленные медицинские обследования спортсменов"</t>
  </si>
  <si>
    <t>19.1.3</t>
  </si>
  <si>
    <t>19.1.3.1</t>
  </si>
  <si>
    <t>Результат "Оказание медицинской помощи детям, находящимся в трудной жизненной ситуации"</t>
  </si>
  <si>
    <t>19.1.4</t>
  </si>
  <si>
    <t>19.1.4.1</t>
  </si>
  <si>
    <t>Результат "Содержание, воспитание и оказание медицинской помощи детям-сиротам и детям, оставшимся без попечения родителей, в домах ребенка"</t>
  </si>
  <si>
    <t>19.1.5</t>
  </si>
  <si>
    <t>19.1.5.1</t>
  </si>
  <si>
    <t>Результат "Дети с сахарным диабетом 1 типа в возрасте от 2-х до 4-х лет обеспечены системами непрерывного мониторинга глюкозы, в том числе российского производства"</t>
  </si>
  <si>
    <t>19.2</t>
  </si>
  <si>
    <t>19.2.1</t>
  </si>
  <si>
    <t>19.2.1.1</t>
  </si>
  <si>
    <t>Результат "Дети с сахарным диабетом 1 типа в возрасте от 4-х до 17 лет включительно обеспечены системами непрерывного мониторинга глюкозы, в том числе российского производства"</t>
  </si>
  <si>
    <t>19.2.2</t>
  </si>
  <si>
    <t>19.2.2.1</t>
  </si>
  <si>
    <t>Результат "Меры социальной поддержки по обеспечению полноценным питанием беременных женщин, кормящих матерей, а также детей в возрасте до трех лет"</t>
  </si>
  <si>
    <t>20.1.1</t>
  </si>
  <si>
    <t>20.1.1.1</t>
  </si>
  <si>
    <t>20.1.1.2</t>
  </si>
  <si>
    <t xml:space="preserve">Региональный проект «Оптимальная для восстановления здоровья медицинская реабилитация (Оренбургская область)»  </t>
  </si>
  <si>
    <t>21.1.1</t>
  </si>
  <si>
    <t>Результат "В субъектах Российской Федерации проведено информирование граждан о возможностях медицинской реабилитации в личном кабинете в разделе "Здоровье" на Едином портале государственных и муниципальных услуг (функций)"</t>
  </si>
  <si>
    <t>21.1.1.1</t>
  </si>
  <si>
    <t>21.1.1.2</t>
  </si>
  <si>
    <t>21.1.1.3</t>
  </si>
  <si>
    <t>21.1.1.4</t>
  </si>
  <si>
    <t>21.1.1.5</t>
  </si>
  <si>
    <t>21.1.1.6</t>
  </si>
  <si>
    <t>21.1.2</t>
  </si>
  <si>
    <t>21.1.2.1</t>
  </si>
  <si>
    <t>21.1.2.2</t>
  </si>
  <si>
    <t>21.1.2.3</t>
  </si>
  <si>
    <t>21.1.2.4</t>
  </si>
  <si>
    <t>21.1.2.5</t>
  </si>
  <si>
    <t>21.1.2.6</t>
  </si>
  <si>
    <t>Результат "Разработаны, утверждены и реализуются региональные программы "Оптимальная для восстановления здоровья медицинская реабилитация"(Единица)"</t>
  </si>
  <si>
    <t>Актуализация маршрутизации пациентов, нуждающихся в оказании медицинской помощи по медицинской реабилитации</t>
  </si>
  <si>
    <t>Предоставлены отчеты субъектов Российской Федерации о реализации региональных программ "Оптимальная для восстановления здоровья медицинская реабилитация" за 1-квартал 2025 года</t>
  </si>
  <si>
    <t>Актуализация региональной программы "Оптимальная для восстановления здоровья медицинская реабилитация"</t>
  </si>
  <si>
    <t>Предоставлены отчеты субъектов Российской Федерации о реализации мероприятий региональных программ "Оптимальная для восстановления здоровья медицинская реабилитация" за 1-2 кварталы 2025 года</t>
  </si>
  <si>
    <t>Предоставлены отчеты субъектов Российской Федерации о реализации мероприятий региональных программ "Оптимальная для восстановления здоровья медицинская реабилитация" за 1-3 кварталы 2025 года</t>
  </si>
  <si>
    <t>Предоставлены отчеты субъектов Российской Федерации о реализации мероприятий региональных программ "Оптимальная для восстановления здоровья медицинская реабилитация" за 2025 год</t>
  </si>
  <si>
    <t>Результат "Оснащены (дооснащены и (или) переоснащены) медицинскими изделиями региональные медицинские организации, имеющие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</si>
  <si>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21.1.3</t>
  </si>
  <si>
    <t>21.1.3.1</t>
  </si>
  <si>
    <t>21.1.3.2</t>
  </si>
  <si>
    <t>21.1.3.3</t>
  </si>
  <si>
    <t>21.1.3.4</t>
  </si>
  <si>
    <t>21.1.3.5</t>
  </si>
  <si>
    <t>21.1.3.6</t>
  </si>
  <si>
    <t>Утверждены дорожные карты по оснащению (дооснащению и (или) переоснащению) медицинскими изделиями региональных медицинских организаций, имеющих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</si>
  <si>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Предоставлены отчеты субъектов Российской Федерации о ходе реализации соглашений о предоставлении субсидии из федерального бюджета бюджету субъекта Российской Федерации на оснащение медицинскими изделиями медицинских организаций, осуществляющих медицинскую реабилитацию</t>
  </si>
  <si>
    <t>Заключены контракты не менее, чем на 100% единиц медицинских изделий, запланированных к оснащению (дооснащению и (или) переоснащению) в рамках реализации мероприятия по оснащению (дооснащению и (или) переоснащению) медицинскими изделиями медицинских организаций, имеющих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</si>
  <si>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Задача: организация медицинской реабилитации</t>
  </si>
  <si>
    <t>22.1.1</t>
  </si>
  <si>
    <t>Результат "Оказана медицинская помощь по профилю "реабилитация" за счет средств территориального фонда обязательного медицинского страхования"</t>
  </si>
  <si>
    <t>22.1.1.1</t>
  </si>
  <si>
    <t>23.1.1</t>
  </si>
  <si>
    <t>23.1.1.1</t>
  </si>
  <si>
    <t>Результат "Обеспечение санаторно-курортного лечения"</t>
  </si>
  <si>
    <t>23.1.1.2</t>
  </si>
  <si>
    <t xml:space="preserve">Региональный проект «Федеральный проект "Медицинские кадры" (Оренбургская область)»  </t>
  </si>
  <si>
    <t>Результат "Обеспечено трудоустройство ординаторов второго года врачами-стажерами"</t>
  </si>
  <si>
    <t>24.1.1</t>
  </si>
  <si>
    <t>24.1.1.1</t>
  </si>
  <si>
    <t>24.1.1.2</t>
  </si>
  <si>
    <t>24.1.1.3</t>
  </si>
  <si>
    <t>24.1.1.4</t>
  </si>
  <si>
    <t>24.1.1.5</t>
  </si>
  <si>
    <t>24.1.1.6</t>
  </si>
  <si>
    <t>Результат "Обеспечено направление врачей, в том числе "вахтовым методом", в медицинские организации субъектов Российской Федерации"</t>
  </si>
  <si>
    <t>24.2.1</t>
  </si>
  <si>
    <t>24.2.1.1</t>
  </si>
  <si>
    <t>24.2.1.2</t>
  </si>
  <si>
    <t>24.2.1.3</t>
  </si>
  <si>
    <t>24.2.1.4</t>
  </si>
  <si>
    <t>24.2.1.5</t>
  </si>
  <si>
    <t>24.2.1.6</t>
  </si>
  <si>
    <t>24.2.2</t>
  </si>
  <si>
    <t>24.2.2.1</t>
  </si>
  <si>
    <t>24.2.2.2</t>
  </si>
  <si>
    <t>24.2.2.3</t>
  </si>
  <si>
    <t>24.2.2.4</t>
  </si>
  <si>
    <t>24.2.2.5</t>
  </si>
  <si>
    <t>24.2.2.6</t>
  </si>
  <si>
    <t>Результат "Обеспечены мерами социальной поддержки в виде жилья медицинские работники субъектов Российской Федерации"</t>
  </si>
  <si>
    <t>Результат "Разработаны, утверждены и реализуются региональные кадровые программы"</t>
  </si>
  <si>
    <t>24.2.3</t>
  </si>
  <si>
    <t>24.2.3.1</t>
  </si>
  <si>
    <t>24.2.3.2</t>
  </si>
  <si>
    <t>24.2.3.3</t>
  </si>
  <si>
    <t>24.2.3.4</t>
  </si>
  <si>
    <t>24.2.3.5</t>
  </si>
  <si>
    <t>24.2.3.6</t>
  </si>
  <si>
    <t>24.2.4</t>
  </si>
  <si>
    <t>24.2.4.1</t>
  </si>
  <si>
    <t>24.2.4.2</t>
  </si>
  <si>
    <t>24.2.4.3</t>
  </si>
  <si>
    <t>24.2.4.4</t>
  </si>
  <si>
    <t>24.2.4.5</t>
  </si>
  <si>
    <t>24.2.4.6</t>
  </si>
  <si>
    <t>24.2.5</t>
  </si>
  <si>
    <t>24.2.5.1</t>
  </si>
  <si>
    <t>Результат "Увеличены контрольные цифры приема (КЦП) по программам среднего профессионального образования"</t>
  </si>
  <si>
    <t>Результат "Обучено по программам среднего профессионального образования по договорам, предусматривающим обязательство по трудоустройству"</t>
  </si>
  <si>
    <t>24.2.5.2</t>
  </si>
  <si>
    <t>24.2.5.3</t>
  </si>
  <si>
    <t>24.2.5.4</t>
  </si>
  <si>
    <t>24.2.5.5</t>
  </si>
  <si>
    <t>24.2.5.6</t>
  </si>
  <si>
    <t>24.2.6</t>
  </si>
  <si>
    <t>24.2.6.1</t>
  </si>
  <si>
    <t>24.2.6.2</t>
  </si>
  <si>
    <t>24.2.6.3</t>
  </si>
  <si>
    <t>24.2.6.4</t>
  </si>
  <si>
    <t>24.2.6.5</t>
  </si>
  <si>
    <t>24.2.6.6</t>
  </si>
  <si>
    <t>24.2.7</t>
  </si>
  <si>
    <t>24.2.7.1</t>
  </si>
  <si>
    <t>24.2.7.2</t>
  </si>
  <si>
    <t>24.2.7.3</t>
  </si>
  <si>
    <t>24.2.7.4</t>
  </si>
  <si>
    <t>24.2.7.5</t>
  </si>
  <si>
    <t>24.2.7.6</t>
  </si>
  <si>
    <t>Результат "Обеспечено обучение по программам повышения квалификации медицинских работников, оказывающих и обеспечивающих оказание скорой медицинской помощи"</t>
  </si>
  <si>
    <t>Результат "Проведены образовательные мероприятия, направленные на повышение квалификации медицинских работников, участвующих в оказании медицинской помощи пациентам с сахарным диабетом"</t>
  </si>
  <si>
    <t>Определена потребность подведомственных медицинских организаций в трудоустройстве ординаторов на должности врачей-стажеров</t>
  </si>
  <si>
    <t>Сформирован и направлен план мероприятий по трудоустройству ординаторов на должности врачей-стажеров</t>
  </si>
  <si>
    <t>Направлена информация в ФГБОУ ВО ОрГМУ Минздрава России о вакансиях врачей-стажеров</t>
  </si>
  <si>
    <t>Подготовлен отчет о промежуточных итогах трудоустройства ординаторов на должностях врачей-стажеров</t>
  </si>
  <si>
    <t>Подготовлен отчет ФГБОУ ВО ОрГМУ Минздрава России о количестве решений о допуске к осуществлению медицинской деятельности на должностях врачей-стажеров</t>
  </si>
  <si>
    <t>Подготовлен отчет об итогах трудоустройства ординаторов на должностях врачей-стажеров</t>
  </si>
  <si>
    <t>Кречетов Евгений Иванович  - Заместитель министра здравоохранения Оренбургской области, минздрав</t>
  </si>
  <si>
    <t>Определена потребность подведомственных медицинских организаций в направлении врачей в медицинские организации</t>
  </si>
  <si>
    <t>Сформирован и направлен план по направлению врачей в медицинские организации</t>
  </si>
  <si>
    <t>Подготовлен отчет за I квартал о промежуточных итогах направления врачей в медицинские организации</t>
  </si>
  <si>
    <t>Подготовлен отчет за I полугодие о промежуточных итогах направления врачей в медицинские организации</t>
  </si>
  <si>
    <t>Подготовлен отчет за 9 месяцев о промежуточных итогах направления врачей в медицинские организации</t>
  </si>
  <si>
    <t>Подготовлен отчет об итогах направления врачей в медицинские организации</t>
  </si>
  <si>
    <t>Подготовлен отчет о количестве медицинских работников, получивших жилые помещения за прошлый год</t>
  </si>
  <si>
    <t>Подготовлен отчет о количестве медицинских работников, получивших жилые помещения за I квартал текущего года</t>
  </si>
  <si>
    <t>Направлено письмо в органы местного самоуправления о повышении эффективности реализации мер социальной поддержки медицинским работникам, в том числе в части предоставления жилых помещений</t>
  </si>
  <si>
    <t>Подготовлен отчет о количестве медицинских работников, получивших жилые помещения за 1 полугодие текущего года</t>
  </si>
  <si>
    <t>Подготовлен отчет о количестве медицинских работников, получивших жилые помещения за 9 месяцев текущего года</t>
  </si>
  <si>
    <t>Подготовлен промежуточный отчет о количестве медицинских работников, получивших жилые помещения за 2025 год</t>
  </si>
  <si>
    <t>Разработан план мероприятий по реализации региональной кадровой программы Оренбургской области</t>
  </si>
  <si>
    <t>Разработана региональная кадровая программа Оренбургской области</t>
  </si>
  <si>
    <t>Проект региональной кадровой программы направлен на согласование в установленном порядке</t>
  </si>
  <si>
    <t>Утверждена региональная кадровая программа Оренбургской области</t>
  </si>
  <si>
    <t>Подведены итоги реализации региональной кадровой программы за 1 полугодие 2025 года</t>
  </si>
  <si>
    <t>Проведен мониторинг реализации региональной кадровой программы по итогам текущего года</t>
  </si>
  <si>
    <t>Завершен конкурс по установлению контрольных цифр приема по образовательным программам среднего профессионального образования за счет средств регионального бюджета</t>
  </si>
  <si>
    <t>Утверждены контрольные цифры приема по образовательным программам среднего профессионального образования за счет средств регионального бюджета</t>
  </si>
  <si>
    <t xml:space="preserve"> В информационно-телекоммуникационной сети "Интернет" опубликована информация об установленных контрольных цифрах приема по образовательным программам среднего профессионального образования за счет средств регионального бюджета</t>
  </si>
  <si>
    <t>Начата приемная кампания по программам среднего профессионального образования в ГАПОУ "ООМК"</t>
  </si>
  <si>
    <t>Осуществлен прием в ГАПОУ "ООМК" в рамках контрольных цифр приема по образовательным программам среднего профессионального образования за счет средств регионального бюджета</t>
  </si>
  <si>
    <t>Объявлен конкурс по установлению контрольных цифр приема по образовательным программам среднего профессионального образования за счет средств регионального бюджета</t>
  </si>
  <si>
    <t>В подведомственные медицинские организации направлено информационное письмо о заключении договоров о целевом обучении по образовательным программам среднего профессионального образования</t>
  </si>
  <si>
    <t>Составлен план по заключению договоров о целевом обучении</t>
  </si>
  <si>
    <t>На портале "Работа в России" размещены предложения о заключении договоров о целевом обучении по программам среднего профессионального образования</t>
  </si>
  <si>
    <t>Заключены договоры о целевом обучении по программам среднего профессионального образования</t>
  </si>
  <si>
    <t>Подведены итоги по заключению трудовых договоров с лицами, обучающимися в рамках договоров о целевом обучении</t>
  </si>
  <si>
    <t>Подведены итоги по обучению лиц по программам среднего профессионального образования по договорам, предусматривающим обязательство по трудоустройству</t>
  </si>
  <si>
    <t>Составлен план-график обучения медицинских работников, оказывающих скорую медицинскую помощь</t>
  </si>
  <si>
    <t>Представлен отчет об обучении медицинских работников, оказывающих скорую медицинскую помощь за 1 квартал 2025 года</t>
  </si>
  <si>
    <t>Сформированы заявки на обучение медицинских работников, оказывающих скорую медицинскую помощь, за счет средств федерального бюджета на 2025/2026 учебный год</t>
  </si>
  <si>
    <t>Представлен отчет об обучении медицинских работников, оказывающих скорую медицинскую помощь за 1 полугодие 2025 года</t>
  </si>
  <si>
    <t>Представлен отчет об обучении медицинских работников, оказывающих скорую медицинскую помощь за 9 месяцев 2025 года</t>
  </si>
  <si>
    <t>Представлен предварительный отчет об обучении за отчетный год</t>
  </si>
  <si>
    <t>Направлено информационное письмо в подведомственные медицинские организации по повышению квалификации медицинских работников, участвующих в оказании медицинской помощи пациентам с сахарным диабетом</t>
  </si>
  <si>
    <t>Представлен отчет о повышении квалификации медицинских работников, участвующих в оказании медицинской помощи пациентам с сахарным диабетом, за 1 квартал 2025 года</t>
  </si>
  <si>
    <t>Сформированы заявки на обучение медицинских работников, участвующих в оказании медицинской помощи пациентам с сахарным диабетом, за счет средств федерального бюджета на 2025/2026 учебный год</t>
  </si>
  <si>
    <t>Представлен отчет о повышении квалификации медицинских работников, участвующих в оказании медицинской помощи пациентам с сахарным диабетом, за 1 полугодие 2025 года</t>
  </si>
  <si>
    <t>Представлен отчет о повышении квалификации медицинских работников, участвующих в оказании медицинской помощи пациентам с сахарным диабетом, за 9 месяцев 2025 года</t>
  </si>
  <si>
    <t>Представлен предварительный отчет о повышении квалификации медицинских работников, участвующих в оказании медицинской помощи пациентам с сахарным диабетом, за 2025 год</t>
  </si>
  <si>
    <t>25.1.1</t>
  </si>
  <si>
    <t>25.1.1.1</t>
  </si>
  <si>
    <t>Результат "Доля медицинских работников, которым фактически предоставлены единовременные компенсационные выплаты, в общей численности медицинских работников, которым запланировано предоставить указанные выплаты"</t>
  </si>
  <si>
    <t>Результат "Осуществлена государственная поддержка отдельных категорий медицинских работников в соответствии с установленными нормативно-правовыми документами"</t>
  </si>
  <si>
    <t>25.1.2</t>
  </si>
  <si>
    <t>25.1.2.1</t>
  </si>
  <si>
    <t>25.1.2.2</t>
  </si>
  <si>
    <t>25.1.2.3</t>
  </si>
  <si>
    <t>25.1.2.4</t>
  </si>
  <si>
    <t>26.1.1</t>
  </si>
  <si>
    <t>26.1.1.1</t>
  </si>
  <si>
    <t>Результат "Развитие информационно-телекоммуникационной инфраструктуры"</t>
  </si>
  <si>
    <t>27.1.1</t>
  </si>
  <si>
    <t>27.1.1.1</t>
  </si>
  <si>
    <t>27.1.1.2</t>
  </si>
  <si>
    <t>27.1.1.3</t>
  </si>
  <si>
    <t>27.1.1.4</t>
  </si>
  <si>
    <t>Результат "Совершенствование системы регионального управления"</t>
  </si>
  <si>
    <t>28.1.1</t>
  </si>
  <si>
    <t>28.1.1.1</t>
  </si>
  <si>
    <t>Результат "Информационная поддержка СОНКО"</t>
  </si>
  <si>
    <t>29.1.1</t>
  </si>
  <si>
    <t>Результат "Научное совпровождение организации оказания медицинской помощи населению"</t>
  </si>
  <si>
    <t>29.1.1.1</t>
  </si>
  <si>
    <t>29.1.1.2</t>
  </si>
  <si>
    <t>Задача (ОЗР): к концу 2030 года не менее 55% населения удовлетворены оказанием медицинской помощи</t>
  </si>
  <si>
    <t>Задача (ОЗР): повышение качества и доступности медицинской помощи для профилактики, диагностики и лечения сахарного диабета. Увеличение продолжительности жизни больных сахарным диабетом к 2030 году.</t>
  </si>
  <si>
    <t>Задача (ОЗР): к концу 2030 года будет обеспечено снижение заболеваемости хроническим вирусным гепатитом С не менее, чем на 15%, смертности не менее, чем на 20%, что обеспечит сохранение не менее чем 98000 жизней</t>
  </si>
  <si>
    <t>Задача (ОЗР): увеличение доли граждан, ведущих здоровый образ жизни, к 2030 году в 1,5 раза</t>
  </si>
  <si>
    <t>Задача: увеличение доли граждан, ведущих здоровый образ жизни, к 2030 году в 1,5 раза</t>
  </si>
  <si>
    <t xml:space="preserve">Задача: своевременное выявление и профилактика заболеваний  </t>
  </si>
  <si>
    <t>Задача (ОЗР): к 2030 году доступность диагностики, профилактики и лечения сердечно-сосудистых заболеваний позволит в 2,5 раза увеличить число лиц с БСК, проживших предыдущий год без острых сердечно-сосудистых событий</t>
  </si>
  <si>
    <t>Задача (ОЗР): к 2030 году доступность диагностики и лечения онкологических заболеваний позволит увеличить на 7 % количество пациентов со злокачественными новообразованиями, живущих более 5 лет</t>
  </si>
  <si>
    <t>Задача: обеспечение доступности ВМП</t>
  </si>
  <si>
    <t>Задача: развитие безвозмездного донорства</t>
  </si>
  <si>
    <t>Задача (ОЗР): обеспечена доступность и квалифицированная помощь женщинам и детям, в том числе по охране репродуктивного здоровья</t>
  </si>
  <si>
    <t>Задача (ОЗР): к 2030 году увеличена на 26,5% возможность восстановления здоровья после перенесенных заболеваний и травм путем проведения мероприятий по медицинской реабилитации</t>
  </si>
  <si>
    <t>Задача (ОЗР): к 2030 году будет увеличена обеспеченность системы здравоохранения медицинскими кадрами.</t>
  </si>
  <si>
    <t>Задача: повышение доступности медицинской помощи для граждан</t>
  </si>
  <si>
    <t>Повышение ожидаемой продолжительности жизни до 78 лет;
Увеличение ожидаемой продолжительности жизни до 78 лет к 2030 году и до 81 года к 2036 году, в том числе опережающий рост показателей ожидаемой продолжительности здоровой жизни</t>
  </si>
  <si>
    <t>Увеличение ожидаемой продолжительности жизни до 78 лет к 2030 году и до 81 года к 2036 году, в том числе опережающий рост показателей ожидаемой продолжительности здоровой жизни;
Снижение к 2036 году дифференциации показателей ожидаемой продолжительности жизни не менее чем на 25 процентов по сравнению с уровнем 2023 года</t>
  </si>
  <si>
    <t>Увеличение ожидаемой продолжительности жизни до 78 лет к 2030 году и до 81 года к 2036 году, в том числе опережающий рост показателей ожидаемой продолжительности здоровой жизни;
Снижение к 2030 году суммарной продолжительности временной нетрудоспособности граждан в трудоспособном возрасте на основе формирования здорового образа жизни, создания условий для своевременной профилактики заболеваний и привлечения граждан к систематическим занятиям спортом</t>
  </si>
  <si>
    <t>Автоматизированная система мониторинга работы санитарной авиации в Российской Федерации «Такт»</t>
  </si>
  <si>
    <t>доля граждан, ведущих здоровый образ жизни</t>
  </si>
  <si>
    <t>распространенность курения табака в возрасте 15 лет и более</t>
  </si>
  <si>
    <t>охват граждан информацией о возможностях медицинской реабилитации в личном кабинете в разделе «Здоровье» на Едином портале государственных и муниципальных услуг (функций)</t>
  </si>
  <si>
    <t>увеличено число лиц, получивших медицинскую помощь по медицинской реабилитации</t>
  </si>
  <si>
    <t>Количество (доля) граждан, ведущих здоровый образ жизни, %</t>
  </si>
  <si>
    <t>охват медицинскими освидетельствованием населения на ВИЧ-инфекцию</t>
  </si>
  <si>
    <t>доля трансплантированных донорских органов из числа донорских органов, заготовленных для трансплантации (пересадки)</t>
  </si>
  <si>
    <t>доля медицинских работников, прибывших (переехавших) на работу в сельские населенные пункты, либо рабочие поселки, либо поселки городского типа, либо города с населением до 50 тыс. человек, которым фактически предоставлены единовременные компенсационные выплаты, в общей численности медицинских работников, которым запланировано предоставить указанные выплаты</t>
  </si>
  <si>
    <t>охват населения профилактическими медицинскими осмотрами в целях выявления туберкулеза</t>
  </si>
  <si>
    <t>смертность населения от всех причин смерти, случаев на 1000 населения</t>
  </si>
  <si>
    <t>дифференциация ожидаемой продолжительности жизни при рождении между городским и сельским населением, лет</t>
  </si>
  <si>
    <t>ожидаемая продолжительность жизни при рождении сельского населения, лет</t>
  </si>
  <si>
    <t>снижение суммарной продолжительности временной нетрудоспособности по заболеванию работающих граждан</t>
  </si>
  <si>
    <t>По итогам пилотного проекта будет проработан вопрос о необходимости внесения изменений в законодательство Российской Федерации, включая Трудовой кодекс Российской Федерации, предусматривающие необходимость для работодателей внедрять корпоративные программы по укреплению здоровья работников.
В субъектах Российской Федерации с организационно-методическим сопровождением Национального медицинского исследовательского центра профилактической медицины Минздрава России с привлечением Фонда социального страхования Российской Федерации будет проведена информационно-разъяснительная работа с работодателями в целях внедрения корпоративных программ по укреплению здоровья работников.
Работодателями будут проведены мероприятия, указанные в корпоративных программах, включая привлечение медицинских работников центров общественного здоровья и центров здоровья для обследования работников и проведения школ и лекционных занятий по формированию здорового образа жизни, отказа от курения и употребления алкогольных напитков, перехода на здоровое питание.
Примеры наилучших результатов по проведению корпоративных программ будут опубликованы на сайте Минздрава России, интернет-сайтах органов исполнительной власти пилотных регионов и в средствах массовой информации в рамках информационно-коммуникационной кампании</t>
  </si>
  <si>
    <t xml:space="preserve">в 2023-2024 годах страховые медицинские организации обеспечивают информирование застрахованных лиц с хроническими неинфекционными заболеваниями (их законных представителей), при наличии которых устанавливается диспансерное наблюдение при получении медицинской помощи, о возможности прохождения диспансерного наблюдения, за счет чего будет увеличен охват диспансерной группы граждан диспансерным наблюдением </t>
  </si>
  <si>
    <t>в 2023-2024 годах страховые медицинские организации обеспечивают информирование застрахованных лиц с хроническими неинфекционными заболеваниями (их законных представителей), при наличии которых устанавливается диспансерное наблюдение при получении медицинской помощи, о возможности прохождения диспансерного наблюдения, за счет чего будет увеличен охват диспансерной группы граждан диспансерным наблюдением</t>
  </si>
  <si>
    <t>министерством здравоохранения Оренбургской области в первом квартале 2021, 2022, 2023, 2024 годов будут разработаны и утверждены планы-графики работы передвижных медицинских компллексов, в том числе в населенных пунктах до 100 человек. Министерством здравоохранения Оренбургской области будет обеспечено выполнение до конца 2021, 2022, 2023, 2024 годов утвержденных планов-графиков работы. Будет обеспечена доступность ПМСП для всех граждан, проживающих в населенных пунктах с числом жителей до 100 человек.</t>
  </si>
  <si>
    <t>министерством здравоохранения Оренбургской области обеспечено получение лицензий на осуществление медицинской деятельности созданными/замененными в 2019-2020 годах фельдшерскими, фельдшерско-акушерскими пунктами, врачебными амбулаториями, обеспечено кадровое обеспечение созданных/замененных в 2019-2020 годах фельдшерских, фельдшерско-акушерских пунктов, врачебных амбулаторий.
В 2022-2024 годах будет осуществлен мониторинг кадрового обеспечения, а также мониторинг выполненных посещений ФАП, ФП, ВА, созданных/замененных в 2019-2020 годах в рамках федерального проекта</t>
  </si>
  <si>
    <t>страховыми медицинскими организациями обеспечено информирование застрахованных лиц о необходимости прохождения профилактического медицинского осмотра и (или) диспансеризации, за счет чего будет увеличен охват граждан профилактическими мероприятиями</t>
  </si>
  <si>
    <t>в медицинских организациях, участвующих в создании и тиражировании "Новой модели организации оказания медицинской помощи", оптимизирована работа, сокращено время ожидания в очереди при обращении граждан в поликлиники, упрощена процедура записи на прием к врачу, повышена доступность для граждан первичной медико-санитарной помощи.</t>
  </si>
  <si>
    <t xml:space="preserve">проведение капитального ремонта объектов медицинских организаций, на базе которых оказывается первичная медико-санитарная помощь, уменьшит количество неэффективно используемых площадей, создаст комфортные условия пребывания в медицинских организациях. </t>
  </si>
  <si>
    <t>в субъектах Российской Федерации в каждом муниципальном образовании (для городов федерального значения - административные округа или районы) на основании рекомендованной Минздравом России типовой муниципальной программы по укреплению общественного здоровья будут утверждены муниципальные программы по укреплению общественного здоровья (нарастающим итогом). В субъектах Российской Федерации будут утверждены региональные программы укрепления общественного здоровья. В рамках программ будет осуществлена реализация мероприятий по снижению действия основных факторов риска НИЗ, первичной профилактике заболеваний полости рта, а также мероприятий, направленных на профилактику заболеваний репродуктивной сферы у мужчин. Мероприятие измеряется как число субъектов, которые внедрили во всех муниципальных образованиях (для городов федерального значения - административные округа или районы) субъекта муниципальные программы укрепления общественного здоровья.</t>
  </si>
  <si>
    <t>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100 тыс. человек с целью улучшения условий получения первичной медико-санитарной, медицинской помощи для всех групп населения</t>
  </si>
  <si>
    <t>строительство (реконструкция) объектов капитального строительства медицинских организаций; приобретение объектов недвижимого имущества, с даты ввода в эксплуатацию которых прошло более 5 лет, и некапитальных строений, с даты завершения строительства которых прошлое более 5 лет, а также земельных участков, на которых они находятся, для размещения медицинских организаций;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пунктов, фельдшерских здравпунктов; строительство (в том числе с использованием быстровозводимых модульных конструкций) некапитальных строений медицинских организаций. В результате создания объектов медицинских организаций население может получать первичную медико-санитарную медицинскую помощь с приближением к месту жительства, месту обучения или работы, исходя из потребностей всех групп населения.</t>
  </si>
  <si>
    <t>материально-техническая база медицинских организаций, оказывающих первичную медико-санитарную помощь взрослым и детям, их обособленных структурных подразделений, а также медицинских организаций, расположенных в сельской местности, поселках городского типа и малых городах с численностью населения до 100 тыс. человек приводится в соответствие с порядками оказания медицинской помощи. Снижается количество оборудования для оказания медицинской помощи со сроком эксплуатации более 10 лет в медицинских организациях, оказывающих первичную медико-санитарную помощь, а также в медицинских организациях, расположенных в сельской местности, поселках городского типа и малых городах с численностью населения до 100 тыс. человек.</t>
  </si>
  <si>
    <t>медицинские организации, оказывающие первичную медико-санитарную помощь, а также медицинские организации, расположенные в сельской местности, поселках городского типа и малых городах с численностью населения до 100 тыс. человек, дооснащены/переоснащены транспортными средствами (за исключением автомобилей скорой медицинской помощи) для доставки пациентов в медицинские организации, доставки медицинских работников до места жительства пациентов, перевозки биологических материалов для исследований, доставки лекарственных препаратов до жителей отдаленных районов, доставки населения в медицинские организации для проведения диспансеризации и диспансерного наблюдения и обратно, доставки беременных женщин для проведения осмотров и обратно, а также для доставки несовершеннолетних и маломобильных пациентов до медицинских организаций и обратно. Цель - повышение доступности медицинской помощи для населения.</t>
  </si>
  <si>
    <t>в Оренбургской области на постоянной основе функционируют "Школы для пациентов с сахарным диабетом" как обязательного метода диспансерного наблюдения и лечения больных с сахарным диабетом 1 и 2 типа, не менее 13 тысяч пациентов с сахарным диабетом ежегодно будут охвачены занятиями в "Школах для пациентов с сахарным диабетом" в соответствии со стандартами медицинской помощи и клиническими рекомендациями.</t>
  </si>
  <si>
    <t>в Оренбургской области на основании требований разработана и реализована региональная программа "Борьба с сахарным диабетом", предусматривающая реализацию комплекса мер, направленного в том числе на совершенствование профилактики, раннее выявление и лечение сахарного диабета и его осложнений, снижение инвалидности, подготовку специалистов в сфере профилактики, диагностики и лечения сахарного диабета и обеспечение специализированных медицинских организаций, оказывающих медицинскую помощь больным сахарным диабетом, квалифицированными кадрами. Благодаря реализации региональной программы повышена доступность и качество медицинской помощи для граждан, страдающих сахарным диабетом, и обеспечено раннее выявление сахарного диабета.</t>
  </si>
  <si>
    <t>в 2024 году в субъекте были реализованы мероприятия по оснащению региональных эндокринологических центров и школ для пациентов с сахарным диабетом. На базе созданной инфраструктуры выстроена целевая модель службы оказания помощи пациентам с сахарным диабетом. Министерством здравоохранения Российской Федерации разработаны и утверждены требования к построению единой маршрутизации пациентов с заболеваниями эндокринной системы, в том числе с сахарным диабетом, включая все этапы наблюдения за пациентами от ФАПа (поликлиники) до федерального учреждения, оказывающего высокотехнологичную помощь пациентам с эндокринными заболеваниями. Министерством здравоохранения Оренбургской области разработаны и приняты нормативно-правовые акты, утверждающие единую маршрутизацию пациентов с заболеваниями эндокринной системы, в том числе с сахарным диабетом. Министерством здравоохранения Российской Федерации осуществляется организационно-методическая поддержка субъектов Российской Федерации по построению единой маршрутизации пациентов с заболеваниями эндокринной системы, в том числе с сахарным диабетом. Дальнейшее поддержание и развитие инфраструктуры не предусматривает софинансирование из федерального бюджета.</t>
  </si>
  <si>
    <t>в Оренбургской области дети с сахарным диабетом 1 типа в возрасте от 2-х до 17 лет включительно обеспечены системами непрерывного мониторинга глюкозы, в том числе российского производства, в соответствии со стандартами медицинской помощи и клиническими рекомендациями.</t>
  </si>
  <si>
    <t>в Оренбургской области беременные женщины с сахарным диабетом 1 и 2 типа, а также с гестационным сахарным диабетом обеспечены системами непрерывного мониторинга глюкозы, в том числе российского производства, в соответствии со стандартами медицинской помощи и клиническими рекомендациями.</t>
  </si>
  <si>
    <t>к 2031 году в Оренбургской области оснащены 3 региональных, межрайонных (районных) центров (1 ед. - 2026 г., 1 ед. - 2028 г., 1 ед. - 2029 г.), оказывающих медицинскую помощь больным с нарушениями углеводного обмена и сахарным диабетом на базе региональных медицинских организаций. Организации оснащены современным оборудованием для оказания медицинской помощи эндокринологическим больным с целью предотвращения возникновения осложнений сахарного диабета, включая диабетическую ретинопатию и ампутации нижних конечностей.</t>
  </si>
  <si>
    <t xml:space="preserve">в Оренбургской области разработан план по профилактике и лечению хронического вирусного гепатита С (далее - ХВГС). Проводится организационно-методическая работа по раннему выявлению ХВГС, лечению пациентов с ХВГС и проведению профилактических мероприятий. Цель - повышение доступности и качества медицинской помощи пациентам с хроническим вирусным гепатитом С. Начиная с 2025 и по 2030 годы будет разработана и внедрена единая система профилактики, диагностики и лечения ХВГС в Оренбургской области. </t>
  </si>
  <si>
    <t>в Оренбургской области проведены обследования населения для выявления заболевания вирусным гепатитом С. Всеми медицинскими организациями, проводящими профилактические осмотры населения в рамках обязательного медицинского страхования будет проведено обследование граждан для выявления антител вируса гепатита С в крови. Цель - раннее выявление хронического вирусного гепатита С, что позволит снизить число осложнений, удельный вес пациентов с продвинутым фиброзом печени, с целью снижения инвалидизации, смертности и увеличения продолжительности жизни пациентов. Ежегодно планируется обследовать 102271 граждан в возрасте 25 лет и старше.</t>
  </si>
  <si>
    <t>в Оренбургской области организовано оказание медицинской помощи, в том числе лекарственное обеспечение пациентов с хроническим вирусным гепатитом С в амбулаторных, в условиях дневного стационара и стационарных условиях. Для обеспечения эффективности лечения в медицинских организациях, оказывающих медицинскую помощь пациентам с хроническим вирусным гепатитом С, получающим лечение будут своевременно проводиться клинико-лабораторные и инструментальные исследования, организовано контролируемое лечение, что позволит достигнуть элиминации вируса гепатита С из организма. В результате будет обеспечено выздоровление к 2030 году не менее 684 человек.</t>
  </si>
  <si>
    <t>в Оренбургской области будет обеспечено своевременное внесение данных о всех пациентах с хроническим вирусным гепатитом С. Цель - обеспечение учета пациентов с вирусными гепатитами, что позволит обеспечить качественное планирование мероприятий по профилактике, диагностике и лечению хронического вирусного гепатита С, а также достоверного прогноза потребности в лекарственных препаратах, необходимых для их лечения. К 2030 году в Оренбургской области будет обеспечено внесение данных не менее, чем о 95% всех пациентов с ХВГС в Федеральный регистр вирусных гепатитов.</t>
  </si>
  <si>
    <t>лицам, находящимся под диспансерным наблюдением с установленным диагнозом хронического вирусного гепатита С, проведена полноценная диагностика и выявлены медицинские показания для назначения лечения и выявлены показания для лечения в условиях дневного стационара и стационарных условиях в соответствии с Приказом Минздрава России от 27 февраля 2023 г. № 70н "Об утверждении критериев оказания медицинской помощи больным с гепатитом С в условиях дневного стационара и стационарных условиях в соответствии с клиническими рекомендациями, оплата которой осуществляется за счет средств обязательного медицинского страхования". Проведено лечение больным с хроническим вирусным гепатитом С противовирусными препаратами прямого действия, в условиях дневного стационара. В результате ежегодно не менее 432 больных с хроническим вирусным гепатитом С в Оренбургской области будут обеспечены препаратами для лечения хронического вирусного гепатита С в условиях дневного стационара в рамках обязательного медицинского страхования. Таким образом не менее 5,1% больных с хроническим вирусным гепатитом С в 2025 году будут охвачены лечением с увеличением доли охвата до 15% к 2030 году за счет средств обязательного медицинского страхования.</t>
  </si>
  <si>
    <t>лицам, находящимся под диспансерным наблюдением с установленным диагнозом хронического вирусного гепатита С, проведена полноценная диагностика и выявлены медицинские показания для назначения лечения в амбулаторных условиях. Проведено лечение больным с хроническим вирусным гепатитом С противовирусными препаратами прямого действия, что позволит профилактировать развитие осложнений, в том числе продвинутых стадий фиброза и цирроза печени. Министерством здравоохранения Оренбургской области будет проведена закупка противовирусных препаратов и организовано лечение пациентов с хроническим вирусным гепатитом С за счет средств федерального бюджета с учетом софинансирования из средств бюджета. В результате ежегодно больные с хроническим вирусным гепатитом С будут обеспечены препаратами для лечения хронического вирусного гепатита С в амбулаторных условиях. Таким образом не менее 3,8% пациентов с хроническим вирусным гепатитом С будут охвачены амбулаторным лечением с увеличением доли охвата до 10% к 2030 году.</t>
  </si>
  <si>
    <t>в рамках реализации данного результата министерством здравоохранения Оренбургской области будут организованы мероприятия по закупке авиационных работ для осуществления медицинских эвакуаций пациентов с использованием воздушных судов гражданской авиации для обеспечения оказания им медицинской помощи (скорой, в том числе скорой специализированной, медицинской помощи и специализированной, в том числе высокотехнологичной, медицинской помощи) в необходимом объеме для сохранения их жизни и (или) здоровья.</t>
  </si>
  <si>
    <t>в рамках реализации данного результата министерством здравоохранения Оренбургской области будут организованы мероприятия по закупке авиационных работ за счет средств областного бюджета для осуществления медицинских эвакуаций пациентов с использованием воздушных судов гражданской авиации для обеспечения оказания им медицинской помощи (скорой, в том числе скорой специализированной, медицинской помощи и специализированной, в том числе высокотехнологичной, медицинской помощи) в необходимом объеме для сохранения их жизни и (или) здоровья.</t>
  </si>
  <si>
    <t xml:space="preserve">в Оренбургской области функционирует областной центр общественного здоровья и медицинской профилактики (далее - Центр). 
Основная цель функционирования Центр – сбережение здоровья граждан Оренбургской области. В рамках реализации мероприятия осуществлены: беседы, тренинги в образовательных учреждениях и на предприятиях; проведены семинары, деловые игры, квесты. Центр осуществлена разработка разнообразной печатной продукций: листовки, памятки, газеты, плакаты; подготовлены видеоролики, видеокомментарии врачей, которые распространены в СМИ и медицинских организациях. Врачи Центра также оказывают методическую помощь медицинским учреждениям и другим ведомствам в реализации мероприятий по профилактике заболеваний и популяризации здорового образа жизни.
</t>
  </si>
  <si>
    <t>на основании разработанных модельных муниципальных программ по укреплению здоровья органами местного самоуправления Оренбургской области в период 2025-2030 гг разработаны, утверждены и реализуются муниципальные программы по укреплению здоровья с целью формирования здоровьесберегающей среды для жителей муниципалитетов. В рамках муниципальных программ осуществлены мероприятия по снижению влияния основных факторов риска развития заболеваний, первичной профилактики заболеваний, в том числе направленных на профилактику заболеваний репродуктивной сферы. Под плановыми значениями результата понимается количество утвержденных и реализуемых муниципальных программ в субъектах Российской Федерации (нарастающим итогом). Минздравом России проведена оценка эффективности реализуемых муниципальных программ с позиции влияния на текущее состояние сферы охраны здоровья граждан, направленной на формирование мотивации к ведению здорового образа жизни и лучшие практики по укреплению здоровья рекомендованы для внедрения в муниципалитетах по месту жительства граждан с учетом региональных особенностей</t>
  </si>
  <si>
    <t>в Оренбургской области в период 2025-2027 гг. Центры здоровья для взрослых оснащены/дооснащены медицинскими изделиями в соответствии с обновленным стандартом оснащения, утвержденным приказом Минздрава России для внедрения новых подходов в работе с пациентами с факторами риска.</t>
  </si>
  <si>
    <t>в Оренбургской области на предприятиях внедрены корпоративные программы по укреплению здоровья работников на основе разработанных обновленных модельных корпоративных программ при организационно-методической поддержке Минздрава России, ФГБУ НМИЦ ТПМ Минздрава России. Работодателями проведены мероприятия, указанные в корпоративных программах, по формированию мотивации к ведению здорового образа жизни, отказу от курения, снижению потребления алкоголя, рациональному питанию, повышению физической активности, сохранению психологического здоровья и благополучия с привлечением медицинских работников Центров общественного здоровья и медицинской профилактики и Центров здоровья для взрослых. Также в Оренбургской области утверждена и реализуется региональная программа укрепления здоровья. В рамках региональных программ осуществлена реализация мероприятий по снижению действия основных факторов риска развития неинфекционных заболеваний, а также мероприятий, направленных на профилактику заболеваний репродуктивной сферы у взрослого населения. Под плановыми значениями результата понимается количество субъектов РФ, в отношении которых проведен анализ лучших практик корпоративных и региональных программ. Примеры наилучших результатов по реализации корпоративных и региональных программ будут опубликованы в открытых источниках и внедрены на предприятиях и в организациях.</t>
  </si>
  <si>
    <t>Задача: своевременное выявление и профилактика заболеваний</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</si>
  <si>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</si>
  <si>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В и (или) С)</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</si>
  <si>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t>
  </si>
  <si>
    <t>реализация мероприятий по предупреждению и борьбе с социально значимыми инфекционными заболеваниями (реализация мероприятий по профилактике ВИЧ- инфекции и гепатитов B и C, в том числе с привлечением к реализации указанных мероприятий социально ориентированных некоммерческих организаций)</t>
  </si>
  <si>
    <t>оказание медицинской помощи (за исключением высокотехнологичной медицинской помощи), не включенной в базовую программу обязательного медицинского страхованеия, по профилю фтизиатрия в условиях оказания услуги - стационар, дневной стационар, амбулаторно)</t>
  </si>
  <si>
    <t>лицам, находящимся под диспансерным наблюдением,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а также страдающим ишемической болезнью сердца в сочетании с фибрилляцией предсердий и хронической сердечной недостаточностью с подтвержденным эхокардиографией в течение предшествующих 12 месяцев значением фракции выброса левого желудочка меньшим или равным 40 % (за исключением лиц, имеющих право на получение социальной услуги в виде обеспечения лекарственными препаратами для медицинского применения в соответствии с Федеральным законом от 17.07.1999 № 178-ФЗ "О государственной социальной помощи"), проведена вторичная профилактика развития указанных сердечно-сосудистых событий и заболеваний за счет обеспечения соответствующими лекарственными препаратами в амбулаторных условиях.</t>
  </si>
  <si>
    <t>Задача: увеличен объем экспорта медицинских услуг</t>
  </si>
  <si>
    <t>в Оренбургской области разработан, утвержден и актуализирован порядок маршрутизации пациентов с онкологическими заболеваниями, в том числе проживающих на сельских территориях. Субъектом на постоянной основе совершенствуется схема маршрутизации пациентов с онкологическими заболеваниями на всех этапах оказания медицинской помощи: с момента выявления подозрения на онкологическое заболевание до момента снятия с диспансерного наблюдения. Установленные схемы маршрутизации пациентов с онкологическими заболеваниями включают медицинские организации, оказывающие первичную специализированную медико-санитарную помощь в амбулаторных условиях и условиях дневного стационара, специализированную, в том числе высокотехнологичную, медицинскую помощь в условиях дневного стационара и в стационарных условиях, а также медицинскую реабилитацию и паллиативную медицинскую помощь. Порядки маршрутизации включают перечень заболеваний, при которых в обязательном порядке проводятся консультации с применением телемедицинских технологий как между медицинскими организациями субъекта, в том числе расположенными в сельской местности, так и с федеральными медицинскими организациями. Порядки маршрутизации обеспечили соблюдение сроков проведения консультаций врачей-специалистов в случае подозрения на онкологическое заболевание, сроков проведения диагностических инструментальных и лабораторных исследований в случае подозрения на онкологическое заболевание, сроки установления диспансерного наблюдения врача-онколога за пациентом с выявленным онкологическим заболеванием, а также сроки ожидания пациентами начала оказания специализированной медицинской помощи с момента гистологической верификации опухоли или со дня установления предварительного диагноза заболевания, установленных Программой государственных гарантий бесплатного оказания гражданам медицинской помощи.</t>
  </si>
  <si>
    <t>в Оренбургской области разработана, утверждена и реализована региональная программа "Борьба с онкологическими заболеваниями", которая включает комплекс мероприятий до 2030 года, направленный на совершенствование профилактики и раннего выявления злокачественных новообразований, повышение эффективности диагностики и лечения злокачественных новообразований в соответствии с клиническими рекомендациями, повышение доступности высокотехнологичных методов лечения для пациентов с онкологическими заболеваниями, повышение профессиональной квалификации медицинского персонала первичного звена здравоохранения, врачей-онкологов, врачей-радиотерапевтов и других специалистов, участвующих в оказании специализированной медицинской помощи населению с онкологическими заболеваниями, развитие мероприятий реабилитации онкологических больных, в том числе за счет внедрения современных программ медицинской реабилитации и программ психосоциальной поддержки онкологических больных.</t>
  </si>
  <si>
    <t xml:space="preserve">в регионе реализуются традиционные программы льготного лекарственного обеспечения отдельных категорий граждан и региональных льготников, а также пациентов высокого сердечно-сосудистого риска.
В Оренбургской области в рамках постановления Правительства Оренбургской области от 25.12.2018 № 883-пп «Об утверждении государственной программы «Развитие здравоохранения Оренбургской области» с августа 2019 года за счет средств областного бюджета реализуются мероприятия регионального проекта и программы «Борьба с сердечно-сосудистыми заболеваниями» по лекарственному обеспечению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Профилактические меры включают бесплатное обеспечение лекарственными препаратами для проведения антиагрегантной, антикоагулянтной, гиполипидемической терапии в амбулаторных условиях (8 МНН: апиксабан, аторвастатин, ацетилсалициловая кислота, варфарин, дабигатрана этексилат, клопидогрел, ривароксабан, тикагрелор) и направлены в том числе на формирование приверженности пациентов к медикаментозному лечению.
В рамках регионального проекта бесплатно обеспечиваются лекарственными препаратами лица, перенесшие ИМ, АКШ, ангиопластику коронарных артерий со стентированием, после эпизода нестабильной стенокардии (НС), ФП. При наличии медицинских показаний все граждане независимо от наличия или отсутствия инвалидности, или другого льготного статуса имеют право на бесплатное получение лекарственных препаратов по рецепту врача в рамках регионального проекта. </t>
  </si>
  <si>
    <t>в Оренбургской области разработаны, утверждены и ежегодно актуализируются порядки маршрутизации пациентов с сердечно-сосудистыми заболеваниями, в том числе проживающих на сельских территориях. Установленные схемы маршрутизации пациентов с сердечно-сосудистыми заболеваниями включают медицинские организации, оказывающие первичную медико-санитарную помощь в амбулаторных условиях и условиях дневного стационара, специализированную, в т.ч. высокотехнологичную, медицинскую помощь в условиях дневного стационара и в стационарных условиях, а также медицинскую реабилитацию. Порядки маршрутизации предусматривают случаи, при которых проводятся консультации с применением телемедицинских технологий, включая консультации между медицинскими организациями субъекта расположенными в сельской местности и областными медицинскими организациями, в том числе в целях обеспечения круглосуточной консультации врача-невролога регионального сосудистого центра для решения вопроса стабилизации пациента и его медицинской эвакуации, консультации врач-пациент с целью динамического контроля за состоянием здоровья пациента в амбулаторных условиях, а также обеспечения регулярных выездных форм работы, как в части первичной специализированной медицинской помощи, так и специализированной медицинской помощи в целях повышения доступности и качества медицинской помощи пациентам с сердечно-сосудистыми заболеваниями, проживающим на сельской территории.</t>
  </si>
  <si>
    <t>лицам, находящимся под диспансерным наблюдением, которым верифицирован диагноз ишемической болезни сердца, проведена своевременная и современная диагностика  прогрессирования ишемической болезни сердца и развития его осложнений в амбулаторных условиях (нагрузочные тесты). В результате проведенной работы увеличено количество рентгенэндоваскулярных вмешательств в лечебных целях, проведенных пациентам с хронической ишемической болезнью сердца, необходимое количество операций аорто-коронарного шунтирования, либо откорректирована лекарственная терапия.</t>
  </si>
  <si>
    <t>лицам, находящимся под диспансерным наблюдением,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а также страдающим ишемической болезнью сердца в сочетании с фибрилляцией предсердий и хронической сердечной недостаточностью с подтвержденным эхокардиографией в течение предшествующих 12 месяцев значением фракции выброса левого желудочка меньшим или равным 40 % (за исключением лиц, имеющих право на получение социальной услуги в виде обеспечения лекарственными препаратами для медицинского применения в соответствии с Федеральным законом от 17.07.1999 № 178-ФЗ "О государственной социальной помощи"), проведена вторичная профилактика развития указанных сердечно-сосудистых событий и заболеваний за счет обеспечения соответствующими лекарственными препаратами в амбулаторных условиях. Ежегодно не менее 90% пациентов с сердечно-сосудистыми заболеваниями из числа лиц, состоящих под диспансерным наблюдением, получат лечение, что позволит профилактировать развитие повторных острых сердечно-сосудистых событий.</t>
  </si>
  <si>
    <t>планирование потребности нуждающихся в лекарственных препаратах</t>
  </si>
  <si>
    <t>реализация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</si>
  <si>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обеспечение медицинскими изделиями пациентов, нуждающиеся в ПМП</t>
  </si>
  <si>
    <t>развитие паллиативной медицинской помощи (реализация региональной программы "Развитие системы оказания паллиативной медицинской помощи на 2023 - 2025 годы")</t>
  </si>
  <si>
    <t>оказание специализированной медицинской помощи (за исключением высокотехнологичной медицинской помощи), не включенной в базовую программу обязательного медицинского страхования по профилю дерматовенерология</t>
  </si>
  <si>
    <t xml:space="preserve">оказание скорой, в том числе скорой специализированной медицинской помощи (включая медицинскую эвакуацию), не включенную в базовую программу обязательного медицинского страхования, а также оказание медицинской помощи (за исключением санитарно-авиационной эвакуации) при чрезвычайных ситуациях </t>
  </si>
  <si>
    <t>оказание скорой, в том числе скорой специализированной медицинской помощи (включая медицинскую эвакуацию), не включенную в базовую программу обязательного медицинского страхования, а также оказание медицинской помощи при чрезвычайных ситуациях  с использованием санитарной авиации</t>
  </si>
  <si>
    <t>проведение патологоанатомических вскрытий, судебно-медицинской экспертизы по уголовным делам на основании судебных постановлений, постановлений и направлений органов следствия и дознания Оренбургской области</t>
  </si>
  <si>
    <t>обеспечение транспортировки пациентов, страдающих хронической почечной недостаточностью, от места их фактического проживания до места получения медицинской помощи методом заместительной почечной терапии и обратно</t>
  </si>
  <si>
    <t>обеспечение больных с сахарным диабетом лекарственными препаратами, медицинскими изделиями в соответствии с клиническими рекомендациями</t>
  </si>
  <si>
    <t>выстроена единая система диспансерного наблюдения за пациентами с нарушением углеводного обмена и сахарным диабетом</t>
  </si>
  <si>
    <t>с 2021 г. органами государственной власти субъектов Российской Федерации в сфере охраны здоровья в рамках региональных программ будет проведено ежегодно не менее 2000 информационно-коммуникационных мероприятий, направленных на формирование и поддержание здорового образа жизни среди детей и их родителей/законных представителей, в том числе, по вопросам необходимости проведения профилактических медицинских осмотров несовершеннолетних: девочек - врачами акушерами-гинекологами; мальчиков врачами детскими урологами-андрологами.Указанные меры позволят увеличить охват профилактическими медицинскими осмотрами детей в возрасте 15-17 лет не менее 49,8 тыс. чел. к 2024 г.</t>
  </si>
  <si>
    <t>с 2021 года, органами государственной власти субъектов Российской Федерации в сфере охраны здоровья в рамках региональных программ будут проводиться информационно-коммуникационные мероприятия, направленные на формирование и поддержание здорового образа жизни среди детей и их родителей/законных представителей, в том числе, по вопросам необходимости проведения профилактических медицинских осмотров несовершеннолетних. Указанные меры позволят увеличить охват профилактическими медицинскими осмотрами детей в возрасте с 0-17 лет не менее 382,5 тыс. чел. к 2024 г., что в свою очередь будет способствовать раннему выявлению и лечению имеющейся патологии, предотвратит нарушение здоровья в будущем путем профилактических и реабилитационных мероприятий и в конечном итоге приведет к увеличению ожидаемой продолжительности жизни.</t>
  </si>
  <si>
    <t>Задача: обеспечено развитие профилактического направления в педиатрии и раннее взятие на диспансерный учет детей с впервые выявленными хроническими заболеваниями</t>
  </si>
  <si>
    <t>Задача: повышено качество и доступность медицинской помощи детям и снижена детская смертность</t>
  </si>
  <si>
    <t>к концу 2024 г. не менее 38 детских поликлиник/детских поликлинических отделений медицинских организаций субъектов Российской Федерации реализуют организационно-планировочные решения внутренних пространств, обеспечивающих комфортность пребывания детей. Данные меры будут направлены на повышение качества оказания первичной медико-санитарной помощи детям, создание условий для внедрения принципов бережливого производства и комфортного пребывания детей и их родителей при оказании первичной медико-санитарной помощи.</t>
  </si>
  <si>
    <t>к концу 2024 г. не менее 38 детских поликлиник/детских поликлинических отделений медицинских организаций субъектов Российской Федерации будут дооснащены медицинскими изделиями. Данные меры будут направлены на повышение качества оказания первичной медико-санитарной помощи детям, создание условий для внедрения принципов бережливого производства и комфортного пребывания детей и их родителей при оказании первичной медико-санитарной помощи.</t>
  </si>
  <si>
    <t>140.</t>
  </si>
  <si>
    <t>141.</t>
  </si>
  <si>
    <t>расширение сети женских консультаций в Оренбургской области в соответствии со стандартами оснащения женских консультаций, в том числе сельской местности, поселках городского типа, малых городах, повысит доступность акушерско-гинекологической помощи женщинам, проживающим, в том числе в сельской местности, обеспечит профилактику осложнений беременности, в том числе прерывания беременности, высокий уровень диагностики заболеваний, что создаст благоприятные условия для роста рождаемости и снижения младенческой смертности. Предполагается два варианта создания женских консультаций в медицинских организациях: на базе существующих площадей (оснащение медицинским оборудованием), а также с возведением стандартной модульной конструкции (приобретение модульной конструкции, оснащение медицинским оборудованием). Под плановым значением результата понимается количество созданных (в том числе с использованием модульных конструкций) женских консультаций в Оренбургской области для оказания медицинской помощи женщинам, в том числе проживающим в сельской местности, поселках городского типа, малых городах.</t>
  </si>
  <si>
    <t>оснащение (дооснащение и (или) переоснащение) перинатальных центров и/или родильных домов (отделений) Оренбургской области позволит улучшить оказание медицинской помощи женщинам и новорожденным в критических состояниях, в том числе при ранних и сверхранних преждевременных родах, дооснастить медицинскими изделиями перинатальные центры в соответствии с современными медицинскими технологиями и нивелировать риски, связанные с износом оборудования, что в свою очередь приведет к дальнейшему снижению младенческой смертности. Под плановыми значениями результата понимается количество перинатальных центров и родильных домов (отделений) Оренбургской области, оснащенных (дооснащенных и (или) переоснащенных) медицинскими изделиями.</t>
  </si>
  <si>
    <t>в женских консультациях, расположенных в сельской местности, поселках городского типа, малых городах, в том числе вновь созданных, реализовано мероприятие по внедрению новых подходов с учетом стандартизации и типизации процессов оказания медицинской помощи, включающее формирование положительных репродуктивных установок у женщин, повышение эффективности доабортного консультирования с использованием мотивационного анкетирования и освоению медицинскими работниками речевых модулей по работе с семьями в состоянии репродуктивного выбора, внедрение бережливых технологий повышения производительности труда</t>
  </si>
  <si>
    <t>в рамках мероприятия планируется оказать медицинскую помощь семьям, страдающим бесплодием, с использованием экстракорпорального оплодотворения за счет средств базовой программы обязательного медицинского страхования, что позволит повысить охват лечения бесплодия с помощью вспомогательных репродуктивных технологий (ВРТ), повысить эффективность проведения экстракорпорального оплодотворения и дальнейшего вынашивания беременности. К 2030 году планируется обеспечить более 5,6 тыс. дополнительных рождений благодаря применению ВРТ. Под плановыми значениями результата понимается количество проведенных циклов ЭКО. Органы исполнительной власти в сфере охраны здоровья Оренбургской области будут осуществлять контроль за своевременным направлением медицинскими организациями, оказывающими первичную специализированную медицинскую помощь, пациентов с бесплодием на экстракорпоральное оплодотворение</t>
  </si>
  <si>
    <t>в Оренбургской области в 2025-2030 гг. разработана, утверждена и реализована региональная программа "Охрана материнства и детства", которая включает комплекс мероприятий, направленный на охрану материнства, сбережение здоровья детей и подростков, в том числе репродуктивного здоровья (предусмотрена ежегодная актуализация региональных программ с учетом достигнутых результатов за отчетный год) для достижения общественно значимого результата "Обеспечена доступность и квалифицированная помощь женщинам и детям, в том числе по охране репродуктивного здоровья"</t>
  </si>
  <si>
    <t>142.</t>
  </si>
  <si>
    <t>143.</t>
  </si>
  <si>
    <t>144.</t>
  </si>
  <si>
    <t>145.</t>
  </si>
  <si>
    <t>146.</t>
  </si>
  <si>
    <t>147.</t>
  </si>
  <si>
    <t>148.</t>
  </si>
  <si>
    <t>проведение углубленных медицинских обследований несовершеннолетних лиц, проживающих в Оренбургской области, систематически занимающихся спортом, и спортсменов, входящих в сборные команды Оренбургской области</t>
  </si>
  <si>
    <t>149.</t>
  </si>
  <si>
    <t>150.</t>
  </si>
  <si>
    <t>оказание медицинской (в том числе психиатрической), социальной и психолого-педагогической помощи детям, находящимся в трудной жизненной ситуации</t>
  </si>
  <si>
    <t>содержание, воспитание и оказание медицинской помощи детям-сиротам и детям, оставшимся без попечения родителей, в домах ребенка</t>
  </si>
  <si>
    <t>151.</t>
  </si>
  <si>
    <t>152.</t>
  </si>
  <si>
    <t>153.</t>
  </si>
  <si>
    <t>154.</t>
  </si>
  <si>
    <t>155.</t>
  </si>
  <si>
    <t>156.</t>
  </si>
  <si>
    <t>157.</t>
  </si>
  <si>
    <t>158.</t>
  </si>
  <si>
    <t>за период 2025-2030 годы оснащены (дооснащены и (или) переоснащены) медицинскими изделиями региональные медицинские организации, имеющие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 Это позволит обеспечить качество оказания медицинской помощи по медицинской реабилитации, оказываемой в субъекте, тем самым повысив доступность получения гражданами необходимой помощи наиболее приближенной к месту проживания.</t>
  </si>
  <si>
    <t>в период с 2025 года по 2030 год в Оренбургской области будет продолжено информирование граждан о возможностях медицинской реабилитации. Мероприятие включает в себя проведение оповещения граждан Оренбургской области, зарегистрированных на Едином портале государственных и муниципальных услуг (функций), информационными рассылками о возможностях медицинской реабилитации в субъекте, размещение в личном кабинете в разделе "Здоровье" на ЕПГУ информации о возможностях медицинской реабилитации в субъектах, а также размещение в общем доступе информационных баннеров на ЕПГУ.</t>
  </si>
  <si>
    <t>в 2025 году в Оренбургской области разработана и утверждена региональная программа "Оптимальная для восстановления здоровья медицинская реабилитация". Региональная программа должна соответствовать разработанным Минздравом России требованиям к региональным программам "Оптимальная для восстановления здоровья медицинская реабилитация", предусматривающим реализацию комплекса мер, направленных на обеспечение доступности оказания медицинской помощи по медицинской реабилитации. В  региональной программе субъекта определён перечень приоритетных медицинских организаций для оснащения (дооснащения и (или) переоснащения медицинскими изделиями в соответствии с порядками организации медицинской реабилитации взрослых и детей, предусмотрена актуализация маршрутизации пациентов на всех этапах медицинской реабилитации, будет определен комплекс мер, направленный на повышение укомплектованности кадрами медицинских организаций, осуществляющих медицинскую реабилитацию, а также комплекс мероприятий по информированию граждан о возможностях медицинской реабилитации через региональные источники информирования граждан - региональные порталы государственных и муниципальных услуг и средства массовой информации. В соответствии с утвержденными требованиями региональными программами также должно быть предусмотрено внедрение механизмов обратной связи и информирование пациентов об их наличии посредством сайта медицинской организации, инфоматов. В период с 2025 по 2030 год будет обеспечена реализация региональной программы "Оптимальная для восстановления здоровья медицинская реабилитация" в Оренбургской области. Минздравом России осуществляется ежеквартальный мониторинг исполнения мероприятий региональных программ субъектов Российской Федерации. Ежегодно по итогам года будет проводиться анализ результатов реализации и эффективности региональных программ "Оптимальная для восстановления здоровья медицинская реабилитация". На основании анализа результатов реализации и эффективности региональных программ будет производиться их корректировка.</t>
  </si>
  <si>
    <t>159.</t>
  </si>
  <si>
    <t>160.</t>
  </si>
  <si>
    <t>161.</t>
  </si>
  <si>
    <t>162.</t>
  </si>
  <si>
    <t>163.</t>
  </si>
  <si>
    <t>в период реализации регионального проекта планируется проведение следующих мероприятий: информирование заинтересованных лиц и организаций о возможности прохождения непрерывного медицинского образования на портале НМО edu.rosminzdrav.ru.
Минздравом Оренбургской области осуществляется информирование специалистов отрасли здравоохранения о системе непрерывного медицинского образования. С использованием портала НМО медицинские работники смогут получить необходимые актуальные знания и навыки.
Осуществляется проеведение мероприятия по участию медицинских работников в системе непрерывного медицинского образования с использованием портала НМО, а также мониторинг числа активных участников на портале НМО</t>
  </si>
  <si>
    <t>164.</t>
  </si>
  <si>
    <t>для достижения результата в период реализации проекта ежегодно будут проводиться оценка потребности во врачах для государственных медицинских организаций на соответствующий год в разрезе специальностей, подаваться заявки на целевое обучение в целях определения КЦП на последующий учебный год. Ежегодное проведение  мероприятий с целью повышения престижа медицинских специальностей. Продолжение деятельности центра содействия трудоустройству выпускников.</t>
  </si>
  <si>
    <t>165.</t>
  </si>
  <si>
    <r>
      <t xml:space="preserve">ежегодно планируется проводить корректировку прогнозной потребности в среднем медицинском персонале для государственных медицинских организаций на соответствующий год в разрезе специальностей. Проведение мероприятий по установлению контрольных цифр приема по образовательным программам среднего профессионального образования. Продолжение деятельности центра содействия трудоустройству выпускников </t>
    </r>
    <r>
      <rPr>
        <sz val="14"/>
        <rFont val="Times New Roman"/>
        <family val="1"/>
        <charset val="204"/>
      </rPr>
      <t>ГАПОУ "Оренбургский областной медицинский колледж".</t>
    </r>
    <r>
      <rPr>
        <sz val="14"/>
        <color theme="1"/>
        <rFont val="Times New Roman"/>
        <family val="1"/>
        <charset val="204"/>
      </rPr>
      <t xml:space="preserve"> Проведение мероприятий по повышению престижа медицинских работников. Утверждение (корректировка) объема государственного задания для образовательной организации, осуществляющей подготовку среднего медицинского персонала.</t>
    </r>
  </si>
  <si>
    <t>166.</t>
  </si>
  <si>
    <t>Задача:  повышение доступности медицинской помощи для граждан</t>
  </si>
  <si>
    <t>167.</t>
  </si>
  <si>
    <t>в соответствии с Федеральным законом от 4 августа 2023 г. № 462-ФЗ О внесении изменений в Федеральный закон об основах охраны здоровья граждан в Российской Федерации, статья 69 Федерального закона от 21 ноября 2011 г. № 323-ФЗ Об основах охраны здоровья граждан в Российской Федерации дополнена новой частью 5.1, согласно которой лица, обучающиеся по программам ординатуры по одной из специальностей укрупненной группы специальностей Клиническая медицина, могут быть допущены к осуществлению медицинской деятельности на должностях врачей-стажеров в порядке и на условиях, установленных уполномоченным федеральным органом исполнительной власти. Ординаторы имеют пройденную аккредитацию по специальности по окончании специалитета, а также проходят промежуточную аттестацию, в связи с чем обладают достаточным объемом знаний и навыков, чтобы быть допущенными к медицинской деятельности. Допуск ординаторов к медицинской деятельности позволит увеличить обеспеченность медицинских организаций медицинскими работниками. Также ординаторы смогут получить опыт работы в практическом здравоохранении, овладеть новыми компетенциями, а также получить источник дополнительного дохода во время обучения.</t>
  </si>
  <si>
    <t>решение задачи укрепления кадровой ситуации в здравоохранении требует внедрения современных подходов к управлению персоналом - трансформации кадровых служб в подразделения по управлению и развитию персонала (HR-подразделения). Способствовать реализации данной задачи будет создание регионального кадрового центра, выступающего в субъекте в роли организационно-методического центра, осуществляющего мониторинг кадровой ситуации в здравоохранении, выработку основных направлений кадровой политики, формирование предложений по созданию региональной нормативной правовой базы. Существующая практика создания кадровых центров в здравоохранении отдельных субъектов Российской Федерации (г. Москва, Тульская область, Тюменская область, Московская область) подтверждает высокую эффективность деятельности региональных кадровых центров и масштабирование данного опыта на все субъекты Российской Федерации, позволит эффективно внедрять основные направления кадровой политики. Единицей измерения мероприятия является созданный кадровый центр. Значение мероприятия рассчитывается нарастающим итогом.</t>
  </si>
  <si>
    <t>168.</t>
  </si>
  <si>
    <t>при оказании медицинской помощи в труднодоступных (отдаленных) территориях, сельских населенных пунктах, малых городах, где отсутствуют квалифицированные медицинские специалисты применяются нормы Федерального закона от 21.11.2011 № 323-ФЗ, Трудового кодекса Российской Федерации, постановления Правительства Российской Федерации от 30.03.2022 № 511 и других нормативных правовых актов, предусматривающих установление случаев и порядка организации оказания первичной медико-санитарной помощи и специализированной медицинской помощи медицинскими работниками медицинских организаций вне таких медицинских организаций, а также в иных медицинских организациях. Благодаря мероприятию к 2030 году свыше 6000 врачей (нарастающим итогом) будут направлены в труднодоступные территории. Единицей измерения мероприятия является количество врачей, направленных в медицинские организации субъектов Российской Федерации.</t>
  </si>
  <si>
    <t>в соответствии с частью 2 статьи 72 Федерального закона от 21.11.2011 № 323-ФЗ органы государственной власти субъектов Российской Федерации и органы местного самоуправления вправе устанавливать дополнительные гарантии и меры социальной поддержки медицинским работникам за счет соответственно бюджетных ассигнований бюджетов субъектов Российской Федерации и местных бюджетов. Одной их основных мер социальной поддержки, способствующих закреплению медицинских кадров в государственных (муниципальных) учреждениях здравоохранения, является обеспечение их жилыми помещениями. Регионами в целях устранения дефицита кадров ежегодно планируются меры социальной поддержки, в том числе по улучшению жилищных условий медицинских работников. Значение показателя рассчитывается нарастающим итогом.</t>
  </si>
  <si>
    <t>169.</t>
  </si>
  <si>
    <t>170.</t>
  </si>
  <si>
    <t>во исполнение пункта 8 перечня поручений Председателя Правительства Российской Федерации М.В. Мишустина по итогам стратегической сессии по национальному проекту "Продолжительная и активная жизнь" от 20.07.2024 № ММ-П12-23296 Министерству здравоохранения Российской Федерации необходимо совместно с министерством здравоохранения Оренбургской области разработать план мероприятий по сокращению дефицита медицинских кадров на 2025-2030 годы. Их реализация с учетом региональных особенностей оказания гражданам медицинской помощи позволит достичь к 2030 году 5 % кадрового дефицита как в субъекте, так и в стране в целом. Единицей измерения мероприятия является количество разработанных и реализуемых региональных кадровых программ. Значение мероприятия рассчитывается нарастающим итогом.</t>
  </si>
  <si>
    <t>171.</t>
  </si>
  <si>
    <t>образовательные организации, осуществляющие подготовку по программам среднего профессионального образования, имеют разную ведомственную принадлежность.  Увеличение КЦП для обучения по программам среднего профессионального медицинского и фармацевтического образования, ежегодно утверждаемых приказом уполномоченного исполнительного органа в сфере здравоохранения субъекта, в совокупности с расширением механизмов закрепления выпускников в государственной системе здравоохранения позволит увеличить количество бюджетных мест, а также существенно снизить кадровый дефицит. Единицей измерения мероприятия является количество установленных мест КЦП.</t>
  </si>
  <si>
    <t>172.</t>
  </si>
  <si>
    <t>в условиях дефицита среднего медицинского персонала, в целях привлечения и последующего закрепления выпускников среднего звена по медицинским специальностям на рабочих местах в государственной системе здравоохранения регионами реализуются различные варианты адресной подготовки: целевая подготовка в соответствии с постановлением Правительства Российской Федерации от 27 апреля 2024 г. № 555 О целевом обучении по образовательным программам среднего профессионального и высшего образования, и иные договоры с обязательством трудоустройства. Медицинская организация, согласно договору, получает специалиста на рабочее место на определенный в соответствии с условиями договора срок. В рамках реализации мероприятия планируется заключение к 2030 году не менее 533 советующих договоров. Единицей измерения мероприятия является количество специалистов, заключивших договор с обязательством трудоустройства. Значение мероприятия рассчитывается нарастающим итогом.</t>
  </si>
  <si>
    <t>173.</t>
  </si>
  <si>
    <t>во исполнение пункта 1 "з" перечня поручений по итогам участия Президента Российской Федерации в пленарном заседании Форума будущих технологий и его встречи с учеными от 18.04.2024 Пр-755 профильным национальным медицинским центром разработана дополнительная программам повышения квалификации для работников, оказывающих и обеспечивающих оказание скорой медицинской помощи. Ежегодно обучение по вопросам оказания экстренной медицинской помощи пройдут не менее 315 человек. Единицей измерения мероприятия является количество человек, прошедших обучение.</t>
  </si>
  <si>
    <t>174.</t>
  </si>
  <si>
    <t>проведено обучение медицинских работников региональных эндокринологических центров и медицинских организаций, оказывающих помощь больным с эндокринными заболеваниями в субъектах Российской Федерации, интерактивные образовательные модули размещены на портале непрерывного медицинского и фармацевтического образования Минздрава России и доступны для свободного освоения врачами первичного звена. Единицей измерение мероприятия является количество человек, которые прошли повышение квалификации, освоили интерактивные образовательные модули.</t>
  </si>
  <si>
    <t>175.</t>
  </si>
  <si>
    <t>176.</t>
  </si>
  <si>
    <t>177.</t>
  </si>
  <si>
    <t>178.</t>
  </si>
  <si>
    <t>179.</t>
  </si>
  <si>
    <t>180.</t>
  </si>
  <si>
    <t>181.</t>
  </si>
  <si>
    <t>182.</t>
  </si>
  <si>
    <t>183.</t>
  </si>
  <si>
    <t>184.</t>
  </si>
  <si>
    <t>185.</t>
  </si>
  <si>
    <t>186.</t>
  </si>
  <si>
    <t>187.</t>
  </si>
  <si>
    <t>188.</t>
  </si>
  <si>
    <t>189.</t>
  </si>
  <si>
    <t>190.</t>
  </si>
  <si>
    <t>191.</t>
  </si>
  <si>
    <t>192.</t>
  </si>
  <si>
    <t>193.</t>
  </si>
  <si>
    <t>Результат "Развитие новых форм организации оказания медицинской помощи"</t>
  </si>
  <si>
    <t>30.1.1</t>
  </si>
  <si>
    <t>30.1.1.1</t>
  </si>
  <si>
    <t>КА - количество приобретеного автомобильного транспорта (за исключением автомобилей скорой медицинской помощи) в медицинские организации оказывающие первичную медико-санитарную помощь, в том числе приобретение ПМК</t>
  </si>
  <si>
    <t xml:space="preserve">на основании актов приема-передачи, платежных поручений осуществляется количественный подсчет числа приобретенного автомобильного транспорта </t>
  </si>
  <si>
    <t>КО - количество приобретенного оборудования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100 тыс. человек</t>
  </si>
  <si>
    <t>на основании актов приема-передачи, платежных поручений  осуществляется количественный подсчет числа приобретенного оборудования</t>
  </si>
  <si>
    <t>10 календарный день месяца, следующего за отчетным</t>
  </si>
  <si>
    <t xml:space="preserve">Коб - количество объектов построенных (реконструированных) объектов капитального строительства медицинских организаций; приобретенных объектов недвижимого имущества; количество приобретенных и смонитрованных быстровозводимых модульных конструкций объектов медицинских организаций, получивших лицензии, нарастающим итогом </t>
  </si>
  <si>
    <t>Коб</t>
  </si>
  <si>
    <t>на основании актов приема-передачи, платежных поручений осуществляется количественный подсчет числа завершенных капитальных ремонтов зданий медицинских организаций</t>
  </si>
  <si>
    <t>ККР - количество завершенных капитальных ремонтов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100 тыс. человек</t>
  </si>
  <si>
    <t>постановление Правительства Оренбургской области об утверждении региональной программы Оренбургской области "Борьба с сахарным диабетом"(актуализация по потребности)</t>
  </si>
  <si>
    <t xml:space="preserve">Крэц -  субъектом Российской Федерации осуществлены мероприятия необходимые для функционирования в текущем году региональных эндокринологических центов и школ для пациентов с сахарным диабетом  </t>
  </si>
  <si>
    <r>
      <t>ЧОД</t>
    </r>
    <r>
      <rPr>
        <vertAlign val="subscript"/>
        <sz val="10"/>
        <rFont val="Times New Roman"/>
        <family val="1"/>
        <charset val="204"/>
      </rPr>
      <t>2-17</t>
    </r>
  </si>
  <si>
    <r>
      <t>ЧОД</t>
    </r>
    <r>
      <rPr>
        <vertAlign val="subscript"/>
        <sz val="10"/>
        <rFont val="Times New Roman"/>
        <family val="1"/>
        <charset val="204"/>
      </rPr>
      <t>2-4</t>
    </r>
    <r>
      <rPr>
        <sz val="10"/>
        <rFont val="Times New Roman"/>
        <family val="1"/>
        <charset val="204"/>
      </rPr>
      <t xml:space="preserve">-число детей от 2 до 17 лет (включительно), обеспеченных системами непрерывного мониторирования глюкозы </t>
    </r>
  </si>
  <si>
    <t>Косн</t>
  </si>
  <si>
    <t>Косн - количество оснащенных/дооснащенных региональных, межрайонных (районных) центров , оказывающих медицинскую помощь больным с нарушениями углеводного обмена и сахарным диабетом на базе региональных медицинских организаци (нарастающим итогос м 2025 года)</t>
  </si>
  <si>
    <t>на основании актов приема-передачи, платежных поручений  осуществляется количественный подсчет числа оснащенных (дооснащенны) региональных, межрайонных (районных) центров</t>
  </si>
  <si>
    <t>Клек</t>
  </si>
  <si>
    <t>Клек -количество лиц, находящимся под диспансерным наблюдением с установленным диагнозом хронического вирусного гепатита С, проведена полноценная диагностика и выявлены медицинские показания для назначения лечения в амбулаторных условиях.</t>
  </si>
  <si>
    <t>КХВГСднст</t>
  </si>
  <si>
    <t>КХВГСднст - количество лиц, находящихся под диспансерным наблюдением с установленным диагнозом хронического вирусного гепатита С, которым проведена полноценная диагностика и выявлены медицинские показания для назначения лечения и выявлены показания для лечения в условиях дневного стационара и стационарных условиях</t>
  </si>
  <si>
    <t>ЕГИСЗ;
ГИС ОМС</t>
  </si>
  <si>
    <t>Фрвгс</t>
  </si>
  <si>
    <t>Фрвгс - в Оренбургской области обеспечено ведение регионального сегмента Федерального регистра вирусных гепатитов и своевременное внесение данных о пациентах с хроническим вирусным гепатитом С</t>
  </si>
  <si>
    <t xml:space="preserve">региональный сегмент Федерального регистра вирусных гепатитов </t>
  </si>
  <si>
    <t>не позднее 25 марта года, следующего за отчетным</t>
  </si>
  <si>
    <t>КОЛуво - количество пациентов с хроническим вирусным гепатитом С, получивших полный курс противовирусной терапии, у которых достигнут устойчивый вирусологический ответ по результатам контрольных исследований не менее чем через 12 недель после завершения лечения</t>
  </si>
  <si>
    <t>КОЛуво</t>
  </si>
  <si>
    <t>КОЛскр</t>
  </si>
  <si>
    <t xml:space="preserve">КОЛскр -  количество лиц, которым проведены обследования для выявления антител вируса гепатита С в крови. </t>
  </si>
  <si>
    <t>ПЛАН</t>
  </si>
  <si>
    <t>ПЛАН - в Оренбургской области разработан план по профилактике и лечению хронического вирусного гепатита С</t>
  </si>
  <si>
    <t xml:space="preserve">Постановление Правительства Оренбургской области "Об утверждении плана мероприятий по профилактике и лечению хронического вирусного гепатита C в Оренбургской области до 2030 года"
</t>
  </si>
  <si>
    <t>Квчел(фед)</t>
  </si>
  <si>
    <t>Квчел(фед) - количество эвакуированных пациентов с использованием санитарной авиации для оказания медицинской помощи в экстренной и неотложной формах (за счет федерального бюджета)</t>
  </si>
  <si>
    <t>Квчел(обл)</t>
  </si>
  <si>
    <t>Квчел(обл) - количество эвакуированных пациентов с использованием санитарной авиации для оказания медицинской помощи в экстренной и неотложной формах (за счет областного бюджета)</t>
  </si>
  <si>
    <t>Крф</t>
  </si>
  <si>
    <t xml:space="preserve">Крф - под плановыми значениями результата понимается количество субъектов РФ (Оренбургская область - 1 ед.), в отношении которых проведен анализ лучших практик корпоративных и региональных программ. </t>
  </si>
  <si>
    <t>на основании документов, подтверждающих внедрение корпоративных программ по укреплению здоровья работников на предприятиях Оренбургской области</t>
  </si>
  <si>
    <t>Кмун - количество муниципальных образований, в которых органами местного самоуправления Оренбургской области разработаны, утверждены и реализуются муниципальные программы по укреплению здоровья</t>
  </si>
  <si>
    <t>Кмун</t>
  </si>
  <si>
    <t>КОЛцз - Количество Центров здоровья для взрослых оснащенных/дооснащеных медицинскими изделиями в соответствии с обновленным стандартом оснащения, утвержденным приказом Минздрава России.</t>
  </si>
  <si>
    <t>КОЛцз</t>
  </si>
  <si>
    <t>КОЛпневмо</t>
  </si>
  <si>
    <t xml:space="preserve">КОЛпневмо - количество граждан старше трудоспособного возраста из групп риска, проживающих в организациях социального обслуживания, которым проведена вакцинация против пневмококковой инфекции </t>
  </si>
  <si>
    <t>Квич</t>
  </si>
  <si>
    <t>Квич - количество лиц, охваченных медицинским освидетельствованием на ВИЧ-инфекцию</t>
  </si>
  <si>
    <t>Ктуб</t>
  </si>
  <si>
    <t>Ктуб - количество лиц,  которым проведены профилактические осмотры на туберкулез</t>
  </si>
  <si>
    <t>ПРОФвич</t>
  </si>
  <si>
    <t>ПРОФвич - количество лиц, охваченных профилактикой ВИЧ- инфекции и гепатитов B и C, в том числе с привлечением к реализации указанных мероприятий социально ориентированных некоммерческих организаций</t>
  </si>
  <si>
    <t>форма федерального статистического наблюдения № 61 " Сведения о ВИЧ-инфекции" (далее - ФФСН №61)</t>
  </si>
  <si>
    <t>ФФСН №61</t>
  </si>
  <si>
    <t>ФФСН №61;
ФФСН №65;
ФФСН № 30;
ФФСН №34</t>
  </si>
  <si>
    <t>СОЦЗНАЧ</t>
  </si>
  <si>
    <t>СОЦЗНАЧ - количество лиц, охваченных медицинским освидетельствованием на ВИЧ-инфекцию, туберкулез, гепатит В и С</t>
  </si>
  <si>
    <t>постановление Правительства Оренбургской области об утверждении региональной программы "Борьба с сердечно-сосудистыми заболеваниями" (актуализация по потребности)</t>
  </si>
  <si>
    <t>Марш</t>
  </si>
  <si>
    <t>Марш - В субъекте организована маршрутизация пациентов с сердечно-сосудистыми заболеваниями на основании профильных порядков оказания медицинской помощи с учетом клинических рекомендаций и обеспечения территориальной доступности медицинской помощи</t>
  </si>
  <si>
    <t xml:space="preserve">распорядительные документы о маршрутизации пациентов  с сердечно-сосудистыми заболеваниями </t>
  </si>
  <si>
    <t>Кдиаг</t>
  </si>
  <si>
    <t>Кдиаг - количество лиц, находящихся под диспансерным наблюдением, которым верифицирован диагноз ишемической болезни сердца, проведена своевременная и современная диагностика  прогрессирования ишемической болезни сердца и развития его осложнений в амбулаторных условиях (нагрузочные тесты)</t>
  </si>
  <si>
    <t xml:space="preserve">КОЛП - количество пациентов высокого риска, находящихся на диспансерном наблюдении, обеспеченных лекарственными препаратами </t>
  </si>
  <si>
    <t>постановление Правительства Оренбургской области об утверждении региональной программы "Борьда с онкологическими заболеваниями" (актуализация по потребности)</t>
  </si>
  <si>
    <t>1 июля года текущего года</t>
  </si>
  <si>
    <t>Маршут</t>
  </si>
  <si>
    <t>Маршрут - в субъекте организована маршрутизация пациентов с онкологическими заболеваниями на основании порядка оказания медицинской помощи с учетом клинических рекомендаций и обеспечения территориальной доступности медицинской помощи</t>
  </si>
  <si>
    <t xml:space="preserve">распорядительные документы о маршрутизации пациентов  с онкологическими заболеваниями </t>
  </si>
  <si>
    <t>ПМП</t>
  </si>
  <si>
    <t>ПМП - субъектом реализованы мероприятия по по развитию системы паллиативной медицинской помощи (реализация региональной программы "Развитие системы оказания паллиативной медицинской помощи на 2023 - 2025 годы")</t>
  </si>
  <si>
    <t>Постановлением Правительства Оренбргской области утверждена региональная программа</t>
  </si>
  <si>
    <t>Утверждение региональной программы 30 сентября 2025 года;
Актуализация по необходимости ежегодно не позднее 15 апреля текущего года</t>
  </si>
  <si>
    <t>ЭКО</t>
  </si>
  <si>
    <t>ЭКО - количество проведенных циклов ЭКО</t>
  </si>
  <si>
    <t>КолЖК</t>
  </si>
  <si>
    <t>КолЖК - количество женских консультаций, внедривших новые подходы в работе с учетом стандартизации и типизации процессов оказания медицинской помощи, в том числе по формированию положительных репродуктивных установок у женщин</t>
  </si>
  <si>
    <t>ФФСН №30</t>
  </si>
  <si>
    <t>КолОСН</t>
  </si>
  <si>
    <t>КолОСН - количество женских консультаций, оснащенных (дооснащенных и (или) переоснащенных) медицинскими изделиями перинатальные центры и родильные дома (отделения) субъекта, в том числе в составе других организаций</t>
  </si>
  <si>
    <t>КолСОЗД</t>
  </si>
  <si>
    <t>КолСОЗД - количество созданных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малых городах</t>
  </si>
  <si>
    <t>количественный подсчет женских консультаций, внедривших новые подходы в работе с учетом стандартизации и типизации процессов оказания медицинской помощи</t>
  </si>
  <si>
    <t>Актуализация по необходимости ежегодно не позднее 1 сентября текрущего года ( не позднее 1 июля 2025 года)</t>
  </si>
  <si>
    <t>Кмо</t>
  </si>
  <si>
    <t>Кмо - количество оснащенных медицинскими изделиями региональных медицинских организаций, имеющих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</si>
  <si>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РеабЕПГУ</t>
  </si>
  <si>
    <t>РеабЕПГУ - в субъекте проведено информирование граждан о возможностях медицинской реабилитации в личном кабинете в разделе "Здоровье" на Едином портале государственных и муниципальных услуг (функций)</t>
  </si>
  <si>
    <t>данные Единого портала государственных и муниципальных услуг (функций)</t>
  </si>
  <si>
    <t>не позднее 20 марта года, следующего за отчетным</t>
  </si>
  <si>
    <t>КОЛорд</t>
  </si>
  <si>
    <t>КОЛорд - количество ординаторов второго года обучения, трудоустроенных на должность врача-стажера</t>
  </si>
  <si>
    <t>КОЛцентр</t>
  </si>
  <si>
    <t>КОЛцентр - количество созданных кадровых центров в регионе (нарастающим итогом)</t>
  </si>
  <si>
    <t>нормативные документы, подтверждающие создание кадрового центра</t>
  </si>
  <si>
    <t>31 декабря отчетного года</t>
  </si>
  <si>
    <t>КОЛвахт</t>
  </si>
  <si>
    <t>КОЛвахт -  количество врачей, направленных в медицинские организации, в том числе "вахтовым методом"</t>
  </si>
  <si>
    <t>КОЛмсп</t>
  </si>
  <si>
    <t>КОЛмсп - количество медицинских работников, обеспеченных мерами социальной поддержки в виде жилья</t>
  </si>
  <si>
    <t>количественный подсчет числа медицинских работников, которым оказаны меры социальной поддержки (на основании нормативных и распорядительных документов)</t>
  </si>
  <si>
    <t>Региональная кадровая программа</t>
  </si>
  <si>
    <t>Утверждение региональной программы 15 мая 2025 года;
Актуализация по необходимости ежегодно не позднее 1 марта текущего года</t>
  </si>
  <si>
    <t>КЦПсрмед</t>
  </si>
  <si>
    <t>КЦПсрмед - количество установленных мест КЦП</t>
  </si>
  <si>
    <t>Распорядительные документы об установлении контрольных цифр приема по программам среднего профессионального образования</t>
  </si>
  <si>
    <t>до 30 апреля года, в котором проводились конкурсы</t>
  </si>
  <si>
    <t>КОЛдогтруд</t>
  </si>
  <si>
    <t>КОЛдогтруд - количество лиц, обученных по программам среднего профессионального образования по договорам, предусматривающим обязательство по трудоустройству</t>
  </si>
  <si>
    <t>Количественный подсчет специалистов, заключивших договор с обязательством трудоустройства</t>
  </si>
  <si>
    <t>31 декабря текущего года</t>
  </si>
  <si>
    <t>КОЛпп</t>
  </si>
  <si>
    <t>КОЛпп - количество человек, прошедших обучение по программам повышения квалификации для работников, оказывающих и обеспечивающих оказание скорой медицинской помощи</t>
  </si>
  <si>
    <t xml:space="preserve">Количественный подсчет специалистов, прошедших обучение по программам повышения квалификации </t>
  </si>
  <si>
    <t>КОЛппсд</t>
  </si>
  <si>
    <t>КОЛппсд -  количество человек, которые прошли повышение квалификации, освоили интерактивные образовательные модули</t>
  </si>
  <si>
    <t>Портал непрерывного медицинского образования Министерства здравоохранения Российской Федерации</t>
  </si>
  <si>
    <t>3 рабочий день месяца, следующего за отчетным</t>
  </si>
  <si>
    <t>Результат "Оснащены (переоснащены, дооснащены) медицинские организации, подведомственные органам исполнительной власти субъектов Российской Федерации, имеющие структурные подразделения, оказывающие специализированную паллиативную медицинскую помощь, медицинскими изделиями в соответствии со стандартами оснащения, предусмотренными положением об организации паллиативной медицинской помощи, установленном частью 5 статьи 36 Федерального закона "Об основах здоровья граждан в Российской Федерации" (далее - положение об организации паллиативной медицинской помощи)"</t>
  </si>
  <si>
    <t>Результат "Пациенты, нуждающиеся в паллиативной медицинской помощи, для купирования тяжелых симптомов заболевания, в том числе для обезболивания, обеспечены лекарственными препаратами, содержащими наркотические средства и психотропные вещества"</t>
  </si>
  <si>
    <t>Результат "Пациенты, нуждающиеся в паллиативной медицинской помощи, обеспечены медицинскими изделиями, предназначенными для поддержания функций органов и систем организма человека, для использования на дому"</t>
  </si>
  <si>
    <t>Результат "Приобретены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 предусмотренными положением об организации оказания паллиативной медицинской помощи"</t>
  </si>
  <si>
    <t>Результат "Организация оказания паллиативной помощи "</t>
  </si>
  <si>
    <t>Оказана отдельным категориям граждан социальная услуга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 - инвалидов</t>
  </si>
  <si>
    <t>реализация ротдельных полномочий в области лекарственного обеспечения</t>
  </si>
  <si>
    <t>194.</t>
  </si>
  <si>
    <t>КОЛинв</t>
  </si>
  <si>
    <t>КОЛинв - количество людей, котрым обеспечено бесперебойное оказание государственной социальной помощи в виде набора социальных услуг по организации обеспечения граждан, включенных в Федеральный регистр лиц, имеющих право на получение государственной социальной помощи, лекарственными препаратами для медицинского применения, медицинскими изделиями, а также специализированными продуктами лечебного питания для детей-инвалидов</t>
  </si>
  <si>
    <t>КОЛсоц - количество людей, котрым обеспечено бесперебойное оказание государственной социальной услуги гражданам</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</si>
  <si>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</si>
  <si>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</si>
  <si>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</si>
  <si>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</si>
  <si>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</si>
  <si>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</si>
  <si>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</si>
  <si>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</si>
  <si>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</si>
  <si>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</si>
  <si>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</si>
  <si>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</si>
  <si>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</si>
  <si>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</si>
  <si>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</si>
  <si>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</si>
  <si>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</si>
  <si>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</si>
  <si>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</si>
  <si>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</si>
  <si>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</si>
  <si>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</si>
  <si>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</si>
  <si>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</si>
  <si>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</si>
  <si>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</si>
  <si>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</si>
  <si>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</si>
  <si>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</si>
  <si>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</si>
  <si>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</si>
  <si>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</si>
  <si>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</si>
  <si>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</si>
  <si>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</si>
  <si>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</si>
  <si>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</si>
  <si>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</si>
  <si>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</si>
  <si>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</si>
  <si>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</si>
  <si>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</si>
  <si>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</si>
  <si>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</si>
  <si>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</si>
  <si>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</si>
  <si>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</si>
  <si>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</si>
  <si>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</si>
  <si>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</si>
  <si>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</si>
  <si>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</si>
  <si>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</si>
  <si>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</si>
  <si>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</si>
  <si>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</si>
  <si>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</si>
  <si>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</si>
  <si>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</si>
  <si>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</si>
  <si>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</si>
  <si>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</si>
  <si>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</si>
  <si>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259.</t>
  </si>
  <si>
    <t>258.</t>
  </si>
  <si>
    <t>260.</t>
  </si>
  <si>
    <t>261.</t>
  </si>
  <si>
    <t>262.</t>
  </si>
  <si>
    <t>263.</t>
  </si>
  <si>
    <t>264.</t>
  </si>
  <si>
    <t>265.</t>
  </si>
  <si>
    <t>266.</t>
  </si>
  <si>
    <t>267.</t>
  </si>
  <si>
    <t>268.</t>
  </si>
  <si>
    <t>269.</t>
  </si>
  <si>
    <t>270.</t>
  </si>
  <si>
    <t>271.</t>
  </si>
  <si>
    <t>272.</t>
  </si>
  <si>
    <t>273.</t>
  </si>
  <si>
    <t>274.</t>
  </si>
  <si>
    <t>275.</t>
  </si>
  <si>
    <t>277.</t>
  </si>
  <si>
    <t>276.</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</si>
  <si>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</si>
  <si>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</si>
  <si>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</si>
  <si>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</si>
  <si>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</si>
  <si>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</si>
  <si>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</si>
  <si>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</si>
  <si>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</si>
  <si>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</si>
  <si>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</si>
  <si>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</si>
  <si>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</si>
  <si>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</si>
  <si>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</si>
  <si>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</si>
  <si>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</si>
  <si>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</si>
  <si>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</si>
  <si>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</si>
  <si>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</si>
  <si>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</si>
  <si>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</si>
  <si>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</si>
  <si>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</si>
  <si>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</si>
  <si>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</si>
  <si>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</si>
  <si>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</si>
  <si>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</si>
  <si>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</si>
  <si>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</si>
  <si>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</si>
  <si>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</si>
  <si>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</si>
  <si>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</si>
  <si>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15.1.10</t>
  </si>
  <si>
    <t>15.1.10.1</t>
  </si>
  <si>
    <t>15.1.11</t>
  </si>
  <si>
    <t>15.1.11.1</t>
  </si>
  <si>
    <t>Результат "Оказание скорой медицинской помощи, а также оказание медицинской помощи при чрезвычайных ситуациях "</t>
  </si>
  <si>
    <t>15.1.12</t>
  </si>
  <si>
    <t>15.1.12.1</t>
  </si>
  <si>
    <t>Результат "Оказана отдельным категориям граждан социальная услуга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 - инвалидов"</t>
  </si>
  <si>
    <t>13.1.4</t>
  </si>
  <si>
    <t>13.1.4.1</t>
  </si>
  <si>
    <t>Доля беременных женщин, обратившихся в медицинские организации в ситуации репродуктивного выбора, получивших услуги по оказанию правовой, психологической и медико-социальной помощи, и вставших на учет по беременности</t>
  </si>
  <si>
    <t>15.1.13</t>
  </si>
  <si>
    <t>15.1.13.1</t>
  </si>
  <si>
    <t>Результат "Оказана специализированная медицинская помощь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t>
  </si>
  <si>
    <t>Заключено соглашение о предоставлении иного межбюджетного трансферта из федерального бюджета бюджету субъекта Российской Федерации в целях софинансирования в полном объеме расходных обязательств, возникающих при оказании специализированной медицинской помощи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t>
  </si>
  <si>
    <t>Оказана специализированная медицинская помощь военнослужащим Вооруженных сил Российской Федерации медицинскими организациями, подведомственными министерству здравоохранения Оренбургской области, в период проведения специальной военной операции</t>
  </si>
  <si>
    <t>Царева Марина Валерьевна - Заместитель министра образования Оренбургской области, министерство образования Оренбургской области</t>
  </si>
  <si>
    <t xml:space="preserve">Доведены государственные задания </t>
  </si>
  <si>
    <t>Боровкова Анна Владимировна - начальник управления экономики и финансов, минздрав</t>
  </si>
  <si>
    <t>Алешина Ирина Александровна - начальник управления организации медицинской помощи взрослому населению, минздрав</t>
  </si>
  <si>
    <t>Представлены предварительные сведения об охвате вакцинопрофилактикой населения Оренбургской области</t>
  </si>
  <si>
    <t>С субъектами Российской Федерации заключены соглашения о предоставлении бюджетам субъектов Российской Федерации межбюджетных трансфертов</t>
  </si>
  <si>
    <t>Отчет о реализованных мероприятиях представлен</t>
  </si>
  <si>
    <t>Предварительный отчет о реализованных мероприятиях представлен</t>
  </si>
  <si>
    <t>Предоставлен предварительный отчет об использовании межбюджетных трансфертов</t>
  </si>
  <si>
    <t>Реализованы мероприятия по медицинскому обследованию донора, обеспечению сохранности донорских органов до их изъятия у донора, изъятию донорских органов, хранению и транспортировке донорских органов, осуществляемых в целях обеспечения оказания высокотехнологичной медицинской помощи методом трансплантации (пересадки) донорских органов в медицинских организациях субъектов Российской Федерации во 2 квартале текущего года</t>
  </si>
  <si>
    <t>Реализованы мероприятия по медицинскому обследованию донора, обеспечению сохранности донорских органов до их изъятия у донора, изъятию донорских органов, хранению и транспортировке донорских органов, осуществляемых в целях обеспечения оказания высокотехнологичной медицинской помощи методом трансплантации (пересадки) донорских органов в медицинских организациях субъектов Российской Федерации в 3 квартале текущего года</t>
  </si>
  <si>
    <t>Реализованы мероприятия по медицинскому обследованию донора, обеспечению сохранности донорских органов до их изъятия у донора, изъятию донорских органов, хранению и транспортировке донорских органов, осуществляемых в целях обеспечения оказания высокотехнологичной медицинской помощи методом трансплантации (пересадки) донорских органов в медицинских организациях субъектов Российской Федерации в 1 квартале текущего года</t>
  </si>
  <si>
    <t>16.2.2.5</t>
  </si>
  <si>
    <t>16.2.2.6</t>
  </si>
  <si>
    <t>Субъектами Российской Федерации представлены отчеты о выполнении соглашения в части использования средства иного межбюджетного трансферта в 1 квартале текущего года</t>
  </si>
  <si>
    <t>Субъектами Российской Федерации представлены отчеты о выполнении соглашения в части использования средства иного межбюджетного трансферта во 2 квартале текущего года</t>
  </si>
  <si>
    <t>Субъектами Российской Федерации представлены отчеты о выполнении соглашения в части использования средства иного межбюджетного трансферта в 3 квартале текущего года</t>
  </si>
  <si>
    <t>Кадырмаева Диля Рафкатовна - начальник отдела организации высокотехнологичной медицинской помощи</t>
  </si>
  <si>
    <t>Предоставлены предварительные сведения о доле трансплантированных органов из числа заготовленных для трансплантации подведомственными медицинскими организациями</t>
  </si>
  <si>
    <t>Проведены информационно-коммуникационные профилактические мероприятия</t>
  </si>
  <si>
    <t>Предварительный отчет о достижении значений результатов</t>
  </si>
  <si>
    <t xml:space="preserve"> Заключено соглашение на выполнение государственного задания</t>
  </si>
  <si>
    <t xml:space="preserve">Подготовлены социальные ролики для последующей трансляции на областном телевидении и социальных сетях
</t>
  </si>
  <si>
    <t>Представлен отчет Территориального фонда обязательного медицинского страхования в рамках постановления Правительства Оренбургской области от 19.01.2011 № 34-п "Об определении уполномоченного органа"</t>
  </si>
  <si>
    <t>Савельева Людмила Ивановна - Начальник отдела прогнозирования потребности в лекарственных препаратах, медицинских изделиях, минздрав</t>
  </si>
  <si>
    <t>Коробов Александр Михайлович - Заместитель министра здравоохранения Оренбургской области, минздрав</t>
  </si>
  <si>
    <t>Рогачева Лариса Валерьевна  - Начальник отдела организационно-методической работы по вопросам фармацевтической деятельности, минздрав</t>
  </si>
  <si>
    <t xml:space="preserve">Осуществлены процедуры закупок лекарственных препаратов для льготных категорий населения Оренбургской области за счет утвержденного на 2025 год финансирования
</t>
  </si>
  <si>
    <t>Закупка включена в план закупок</t>
  </si>
  <si>
    <t xml:space="preserve">Сведения о государственном (муниципальном) контракте внесены в реестр контрактов, заключенных заказчиками по результатам закупок </t>
  </si>
  <si>
    <t>Произведена оплата товаров, выполненных работ, оказанных услуг по государственному (муниципальному) контракту</t>
  </si>
  <si>
    <t>15.1.1.5</t>
  </si>
  <si>
    <t>Субъектами Российской Федерации предоставлен отчет о выполнении соглашения о порядке и условиях предоставления субсидии за предыдущий отчетный год. Обеспечен мониторинг реализации мероприятия</t>
  </si>
  <si>
    <t>15.1.2.5</t>
  </si>
  <si>
    <t>15.1.3.5</t>
  </si>
  <si>
    <t>15.1.4.5</t>
  </si>
  <si>
    <t>15.1.5.5</t>
  </si>
  <si>
    <t>15.1.5.6</t>
  </si>
  <si>
    <t>Заключено соглашение на выполнение государственного задания</t>
  </si>
  <si>
    <t>Представлены сведения о проведенном обследовании новорожденных на врожденные и (или) наследственные заболевания в рамках расширенного неонатального скрининга за 1 квартал 2025 г.</t>
  </si>
  <si>
    <t>Представлены сведения о проведенном обследовании новорожденных на врожденные и (или) наследственные заболевания в рамках расширенного неонатального скрининга за 2 квартал 2025 г.</t>
  </si>
  <si>
    <t>Представлены сведения о проведенном обследовании новорожденных на врожденные и (или) наследственные заболевания в рамках расширенного неонатального скрининга за 3 квартал 2025 г.</t>
  </si>
  <si>
    <t>Представлены предварительные сведения о проведенном обследовании новорожденных на врожденные и (или) наследственные заболевания в рамках расширенного неонатального скрининга за 2025 г.</t>
  </si>
  <si>
    <t>Фроленко Анна львовна - начальник управления организации медицинской помощи детскому населению, минздрав</t>
  </si>
  <si>
    <t>Субъектами Российской Федерации представлен отчет о выполнении соглашения в части использования средств субсидии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за 1 квартал</t>
  </si>
  <si>
    <t>Субъектами Российской Федерации представлен отчет о выполнении соглашения в части использования средств субсидии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за 2 квартал</t>
  </si>
  <si>
    <t>Субъектами Российской Федерации представлен отчет о выполнении соглашения в части использования средств субсидии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за 3 квартал</t>
  </si>
  <si>
    <t>Заключены соглашения с субъектами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</si>
  <si>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16.1.1.5</t>
  </si>
  <si>
    <t>Субъекты Российской Федерации представили заявку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на следующий год</t>
  </si>
  <si>
    <t>Заключены соглашения о предоставлении иного межбюджетного трансферта в целях софинансирования мероприятий по медицинскому обследованию донора, обеспечению сохранности донорских органов до их изъятия у донора, изъятию донорских органов, хранению и транспортировке донорских органов, осуществляемых в целях обеспечения оказания высокотехнологичной медицинской помощи методом трансплантации (пересадки) донорских органов, в медицинских организациях субъектов Российской Федерации</t>
  </si>
  <si>
    <t>16.2.2.7</t>
  </si>
  <si>
    <t>Субъектами Российской Федерации представлены сведения об осуществлении медицинской деятельности, связанной с донорством органов человека в целях трансплантации (пересадки), за предшествующий год в целях определения размера иных межбюджетных трансфертов на следующий год</t>
  </si>
  <si>
    <t>Заключены соглашения с субъектами Российской Федерации</t>
  </si>
  <si>
    <t>13.1.2.5</t>
  </si>
  <si>
    <t>7.1.2.5</t>
  </si>
  <si>
    <t>Заключены соглашения с субъектами Российской Федерации о предоставлении субсидий из федерального бюджета бюджетам Российской Федерации в целях софинансирования реализации государственных программ субъектов Российской Федерации, содержащих мероприятия по развитию системы паллиативной медицинской помощи</t>
  </si>
  <si>
    <t>15.1.1.6</t>
  </si>
  <si>
    <t>15.1.5.7</t>
  </si>
  <si>
    <t>Липатов Вячеслав Николаевич - Заместитель министра здравоохранения Оренбургской области, минздрав</t>
  </si>
  <si>
    <t xml:space="preserve">Осуществлены расходы в соответствии с Законом Оренбургской области от 23.12.2019 № 2023/537-VI-ОЗ  "О размере и порядке уплаты платежей Оренбургской области на 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 </t>
  </si>
  <si>
    <t>Распоряжение министерства здравоохранения о выделении денежных средств для улучшения материально-технической базы</t>
  </si>
  <si>
    <t>Лопарева Виктория Юрьевна - начальник управления хозяйственной деятельности, минздрав</t>
  </si>
  <si>
    <t>Заключено соглашение на выполнение государственного задания на проведение судебно-медицинской экспертизы по уголовным делам на основании судебных постановлений, постановлений и направлений органов следствия и дознания Оренбургской области</t>
  </si>
  <si>
    <t xml:space="preserve">Заключено соглашение на выполнение государственного задания </t>
  </si>
  <si>
    <t xml:space="preserve"> Заключено соглашение на выполнение государственного задания на заготовку, переработку, хранение донорской крови и ее компонентов</t>
  </si>
  <si>
    <t>Заключено соглашение на выполнение государственного задания для оказания высокотехнологичной медицинской помощи, не включенную в базовую программу обязательного медицинского страхования</t>
  </si>
  <si>
    <t>Оказаны меры социальной поддержки по обеспечению донора, а также плата донору за сдачу крови и (или) ее компонентов</t>
  </si>
  <si>
    <t xml:space="preserve">Организован и проводится  разбор всех случаев рождения детей с экстремально низкой массой тела, произошедших на 1 и 2 уровнях
</t>
  </si>
  <si>
    <t>Фроленко Анна Львовна  - начальник управления организации медицинской помощи детскому населению, минздрав</t>
  </si>
  <si>
    <t xml:space="preserve">Оказана медико-социальной помощь беременным женщинам, оказавшимся в трудной жизненной ситуаци
</t>
  </si>
  <si>
    <t>Заключено соглашение на предоставление Субсидии на приобретение изделий медицинского назначения и продуктов энтерального питания</t>
  </si>
  <si>
    <t>Заключено соглашение на предоставление Субсидии на закупку расходных материалов для проведения РНС</t>
  </si>
  <si>
    <t>Заключено соглашение на выполнение государственного задания в целях проведения пренатальной диагностики и неонатального скрининга</t>
  </si>
  <si>
    <t>Заключено соглашение на предоставление Субсидии на приобретение лекарственных препаратов</t>
  </si>
  <si>
    <t>Заключено соглашение на выполнение государственного задания в целях проведения углубленных медицинских обследований несовершеннолетних спортсменов</t>
  </si>
  <si>
    <t>Заключено соглашение на выполнение государственного задания в целях организации оказания медицинской помощи детям, находящимся в трудной жизненной ситуации</t>
  </si>
  <si>
    <t xml:space="preserve"> Не менее 12 детей с сахарным диабетом 1 типа в возрасте от 2-х до 4-х лет обеспечены системами непрерывного мониторинга глюкозы, в том числе российского производства</t>
  </si>
  <si>
    <t xml:space="preserve"> Не менее 682 детей с сахарным диабетом 1 типа в возрасте от 4-х до 17 лет включительно обеспечены системами непрерывного мониторинга глюкозы, в том числе российского производства</t>
  </si>
  <si>
    <t>Оказана социальная поддержка по обеспечению полноценным питанием беременных женщин, кормящих матерей</t>
  </si>
  <si>
    <t>Оказана социальная поддержка по обеспечению полноценным питанием детей в возрасте до трех лет</t>
  </si>
  <si>
    <t>Обеспечен мониторинг оказания медицинской помощи по профилю "реабилитация"</t>
  </si>
  <si>
    <t xml:space="preserve">Ведение регионального сегмента государственного реестра курортного фонда России </t>
  </si>
  <si>
    <t>Заключено соглашение о выполнении государственного задания</t>
  </si>
  <si>
    <t>Кутафина Елена Александровна  - начальник отдела, минздрав</t>
  </si>
  <si>
    <t>Осуществлены единовременные компенсационные выплаты лицам, обучавшимся по договорам о целевом обучении по образовательным программам высшего медицинского образования и заключившим трудовые договоры с медицинскими организациями, подведомственными министерству здравоохранения Оренбургской области</t>
  </si>
  <si>
    <t xml:space="preserve"> 
Произведена оплата услуг главных внештатных специалистов и экспертов министерства здравоохранения Оренбургской области</t>
  </si>
  <si>
    <t>Оказаны меры социальной поддержки отдельных категорий квалифицированных работников, проживающих в сельской местности</t>
  </si>
  <si>
    <t xml:space="preserve"> Произведена специальная социальная выплата отдельным категориям медицинских работников, оказывающих медицинскую помощь, не входящую в базовую программу обязательного медицинского страхования</t>
  </si>
  <si>
    <t xml:space="preserve">Проведено обследование государственных МО Оренбургской области с целью определения потребности в дооснащении информационно-телекоммуникационным оборудованием
</t>
  </si>
  <si>
    <t>Неудахин Олег Викторович - начальник отдела автоматизированных систем управления, минздрав</t>
  </si>
  <si>
    <t xml:space="preserve">Произведена сверка расчетов с поставщиками и подрядчиками за IV квартал 2022 года
</t>
  </si>
  <si>
    <t xml:space="preserve">Произведена сверка расчетов с поставщиками и подрядчиками за I квартал 2024 года
</t>
  </si>
  <si>
    <t xml:space="preserve">Произведена сверка расчетов с поставщиками и подрядчиками за II квартал 2024 года
</t>
  </si>
  <si>
    <t xml:space="preserve">Произведена сверка расчетов с поставщиками и подрядчиками за III квартал 2024 года
</t>
  </si>
  <si>
    <t xml:space="preserve">Профилактическая работа СОНКО освещена в СМИ
</t>
  </si>
  <si>
    <t>Комарова Ирина Анатольевна  - ведущий эксперт, минздрав</t>
  </si>
  <si>
    <t xml:space="preserve"> Заключено соглашение на предоставление субсидии (по результатам конкурса) в целях проведения мероприятий по профилактике ВИЧ-инфекции и вирусных гепатитов В и С.</t>
  </si>
  <si>
    <t>01 1 Д1 53650</t>
  </si>
  <si>
    <t xml:space="preserve">Региональный проект «Борьба с сахарным диабетом»  </t>
  </si>
  <si>
    <t>01 1 Д4 51070</t>
  </si>
  <si>
    <t>01 1 Д4 51520</t>
  </si>
  <si>
    <t>01 1 Д4 51580</t>
  </si>
  <si>
    <t xml:space="preserve">Региональный проект «Борьба с гепатитом С и минимизация рисков распространения данного заболевания» </t>
  </si>
  <si>
    <t>01 1 Д5 52140</t>
  </si>
  <si>
    <t>Региональный проект «Совершенствование экстренной медицинской помощи»</t>
  </si>
  <si>
    <t>01 1 Д6 55540</t>
  </si>
  <si>
    <t>01 1 Д6 А5540</t>
  </si>
  <si>
    <t xml:space="preserve">Региональный проект «Здоровье для каждого» </t>
  </si>
  <si>
    <t>01 1 ДА 55460</t>
  </si>
  <si>
    <t xml:space="preserve">01 4 02 R4680  </t>
  </si>
  <si>
    <t xml:space="preserve">Комплекс процессных мероприятий «Предупреждение и борьба с социально значимыми  заболеваниями»    </t>
  </si>
  <si>
    <t xml:space="preserve">Региональный проект  «Борьба с сердечно-сосудистыми заболеваниями»  </t>
  </si>
  <si>
    <t>01 1 Д2 55860</t>
  </si>
  <si>
    <t>01 1 Д2 А5860</t>
  </si>
  <si>
    <t>01 4 06 R2160</t>
  </si>
  <si>
    <t>Региональный проект  «Охрана материнства и детства»</t>
  </si>
  <si>
    <t>01 1 Я3 53140</t>
  </si>
  <si>
    <t>01 1 Я3 53160</t>
  </si>
  <si>
    <t>01 1 Д7 57520</t>
  </si>
  <si>
    <t>Результат "Оказание медицинской помощи незастрахованным по обязательному медицинскому страхованию гражданам Российской Федерации при состояниях, требующих срочного медицинского вмешательства"</t>
  </si>
  <si>
    <t>Оказание медицинской помощи незастрахованным по обязательному медицинскому страхованию гражданам Российской Федерации при состояниях, требующих срочного медицинского вмешательства</t>
  </si>
  <si>
    <t>Представлен предварительный отчет о проведенных мероприятиях</t>
  </si>
  <si>
    <t>Произведена выплата в соответствии с концессионным соглашением</t>
  </si>
  <si>
    <t>Трифонова Дарья Андреевна - руководитель отдела мониторинга и сопровождения программ и проектов, минздрав</t>
  </si>
  <si>
    <t xml:space="preserve">Создание аналитических инструментов для системы здравоохранения Оренбургской области
</t>
  </si>
  <si>
    <t>10 числа месяца, следующего за отчетным годом</t>
  </si>
  <si>
    <t>на основании документов, подтверждающих разработку и реализацию программ по укреплению здоровья</t>
  </si>
  <si>
    <t>Удовлетворенность населения доступностью оказываемой медицинской помощи (55%)</t>
  </si>
  <si>
    <t>Удовлетворенность населения доступностью  оказываемой медицинской помощи (55,5%)</t>
  </si>
  <si>
    <t xml:space="preserve">Удовлетворенность населения доступностью оказываемой медицинской помощи (56%)         </t>
  </si>
  <si>
    <t xml:space="preserve">Удовлетворенность населения доступностью оказываемой медицинской помощи (56%)   </t>
  </si>
  <si>
    <t>Получены предложения от главных внештатных специалистов Оренбургской области об актуализации в 2026 году региональной программы "Борьба с сердечно-сосудистыми заболеваниями" Оренбургской области</t>
  </si>
  <si>
    <t>Сформированы документы, необходимые для оказания услуги (выполнения работы)</t>
  </si>
  <si>
    <t>Отчет о ходе реализации соглашений о предоставлении субсидии субъектам Российской Федерации на обеспечение детей с сахарным диабетом 1 типа в возрасте от 2-х до 17 лет включительно системами непрерывного мониторинга глюкозы, в т.ч. российского производства, за 1 квартал</t>
  </si>
  <si>
    <t>Отчет о ходе реализации соглашений о предоставлении субсидии субъектам Российской Федерации на обеспечение детей с сахарным диабетом 1 типа в возрасте от 2-х до 17 лет включительно системами непрерывного мониторинга глюкозы, в т.ч. российского производства, за 1-2 квартал</t>
  </si>
  <si>
    <t>Отчет о ходе реализации соглашений о предоставлении субсидии субъектам Российской Федерации на обеспечение детей с сахарным диабетом 1 типа в возрасте от 2-х до 17 лет включительно системами непрерывного мониторинга глюкозы, в т.ч. российского производства, за 1-3 квартал</t>
  </si>
  <si>
    <t>Отчет о ходе реализации соглашений о предоставлении субсидии субъектам Российской Федерации на обеспечение детей с сахарным диабетом 1 типа в возрасте от 2-х до 17 лет включительно системами непрерывного мониторинга глюкозы, в т.ч. российского производства, за отчетный год</t>
  </si>
  <si>
    <t>Отчеты субъектов Российской Федерации о ходе реализации соглашений о предоставлении субсидии субъектам Российской Федерации на обеспечение беременных женщин с сахарным диабетом системами непрерывного мониторинга глюкозы, в т.ч. российского производства, за 1 квартал</t>
  </si>
  <si>
    <t>Отчеты субъектов Российской Федерации о ходе реализации соглашений о предоставлении субсидии субъектам Российской Федерации на обеспечение беременных женщин с сахарным диабетом системами непрерывного мониторинга глюкозы, в т.ч. российского производства, за 1-2 квартал</t>
  </si>
  <si>
    <t>Отчеты субъектов Российской Федерации о ходе реализации соглашений о предоставлении субсидии субъектам Российской Федерации на обеспечение беременных женщин с сахарным диабетом системами непрерывного мониторинга глюкозы, в т.ч. российского производства, за 1-3 квартал</t>
  </si>
  <si>
    <t>Отчеты субъектов Российской Федерации о ходе реализации соглашений о предоставлении субсидии субъектам Российской Федерации на обеспечение беременных женщин с сахарным диабетом системами непрерывного мониторинга глюкозы, в т.ч. российского производства, за отчетный год</t>
  </si>
  <si>
    <t>ОРЕН МИС и (или) АСММС</t>
  </si>
  <si>
    <t>ГИС ОМС (другая информационная система ТФОМС)</t>
  </si>
  <si>
    <t>1 июля текущего года ( в 2025 году - 1 июня)</t>
  </si>
  <si>
    <t>Федеральный регистр больных с сахарным диабетом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</si>
</sst>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
    <numFmt numFmtId="166" formatCode="0.0"/>
    <numFmt numFmtId="167" formatCode="0.000"/>
  </numFmts>
  <fonts count="57" x14ac:knownFonts="1">
    <font>
      <sz val="11"/>
      <color theme="1"/>
      <name val="Calibri"/>
      <scheme val="minor"/>
    </font>
    <font>
      <sz val="14"/>
      <color theme="1"/>
      <name val="Calibri"/>
      <family val="2"/>
      <charset val="204"/>
      <scheme val="minor"/>
    </font>
    <font>
      <sz val="14"/>
      <color theme="1"/>
      <name val="Calibri"/>
      <family val="2"/>
      <charset val="204"/>
      <scheme val="minor"/>
    </font>
    <font>
      <sz val="14"/>
      <color theme="1"/>
      <name val="Calibri"/>
      <family val="2"/>
      <charset val="204"/>
      <scheme val="minor"/>
    </font>
    <font>
      <sz val="14"/>
      <color theme="1"/>
      <name val="Calibri"/>
      <family val="2"/>
      <charset val="204"/>
      <scheme val="minor"/>
    </font>
    <font>
      <sz val="14"/>
      <color theme="1"/>
      <name val="Calibri"/>
      <family val="2"/>
      <charset val="204"/>
      <scheme val="minor"/>
    </font>
    <font>
      <sz val="14"/>
      <name val="Calibri"/>
      <family val="2"/>
      <charset val="204"/>
      <scheme val="minor"/>
    </font>
    <font>
      <b/>
      <sz val="14"/>
      <name val="Times New Roman"/>
      <family val="1"/>
      <charset val="204"/>
    </font>
    <font>
      <sz val="14"/>
      <name val="Times New Roman"/>
      <family val="1"/>
      <charset val="204"/>
    </font>
    <font>
      <sz val="14"/>
      <color theme="1"/>
      <name val="Calibri"/>
      <family val="2"/>
      <charset val="204"/>
      <scheme val="minor"/>
    </font>
    <font>
      <b/>
      <sz val="14"/>
      <color theme="1"/>
      <name val="Times New Roman"/>
      <family val="1"/>
      <charset val="204"/>
    </font>
    <font>
      <sz val="14"/>
      <color theme="1"/>
      <name val="Times New Roman"/>
      <family val="1"/>
      <charset val="204"/>
    </font>
    <font>
      <sz val="12.5"/>
      <color theme="1"/>
      <name val="Times New Roman"/>
      <family val="1"/>
      <charset val="204"/>
    </font>
    <font>
      <sz val="12"/>
      <color theme="1"/>
      <name val="Times New Roman"/>
      <family val="1"/>
      <charset val="204"/>
    </font>
    <font>
      <sz val="13.5"/>
      <color theme="1"/>
      <name val="Times New Roman"/>
      <family val="1"/>
      <charset val="204"/>
    </font>
    <font>
      <sz val="10"/>
      <color theme="1"/>
      <name val="Times New Roman"/>
      <family val="1"/>
      <charset val="204"/>
    </font>
    <font>
      <sz val="12"/>
      <name val="Times New Roman"/>
      <family val="1"/>
      <charset val="204"/>
    </font>
    <font>
      <sz val="11"/>
      <name val="Calibri"/>
      <family val="2"/>
      <charset val="204"/>
      <scheme val="minor"/>
    </font>
    <font>
      <b/>
      <sz val="11"/>
      <name val="Times New Roman"/>
      <family val="1"/>
      <charset val="204"/>
    </font>
    <font>
      <sz val="11"/>
      <name val="Times New Roman"/>
      <family val="1"/>
      <charset val="204"/>
    </font>
    <font>
      <sz val="10"/>
      <name val="Times New Roman"/>
      <family val="1"/>
      <charset val="204"/>
    </font>
    <font>
      <sz val="9"/>
      <name val="Times New Roman"/>
      <family val="1"/>
      <charset val="204"/>
    </font>
    <font>
      <sz val="11"/>
      <color theme="1"/>
      <name val="Calibri"/>
      <family val="2"/>
      <charset val="204"/>
      <scheme val="minor"/>
    </font>
    <font>
      <b/>
      <sz val="10"/>
      <name val="Times New Roman"/>
      <family val="1"/>
      <charset val="204"/>
    </font>
    <font>
      <vertAlign val="subscript"/>
      <sz val="10"/>
      <name val="Times New Roman"/>
      <family val="1"/>
      <charset val="204"/>
    </font>
    <font>
      <b/>
      <vertAlign val="subscript"/>
      <sz val="10"/>
      <name val="Times New Roman"/>
      <family val="1"/>
      <charset val="204"/>
    </font>
    <font>
      <sz val="10"/>
      <name val="Symbol"/>
      <family val="1"/>
      <charset val="2"/>
    </font>
    <font>
      <vertAlign val="superscript"/>
      <sz val="10"/>
      <name val="Times New Roman"/>
      <family val="1"/>
      <charset val="204"/>
    </font>
    <font>
      <b/>
      <sz val="12"/>
      <name val="Times New Roman"/>
      <family val="1"/>
      <charset val="204"/>
    </font>
    <font>
      <b/>
      <vertAlign val="subscript"/>
      <sz val="12"/>
      <name val="Times New Roman"/>
      <family val="1"/>
      <charset val="204"/>
    </font>
    <font>
      <b/>
      <sz val="9"/>
      <name val="Times New Roman"/>
      <family val="1"/>
      <charset val="204"/>
    </font>
    <font>
      <sz val="7"/>
      <name val="Times New Roman"/>
      <family val="1"/>
      <charset val="204"/>
    </font>
    <font>
      <sz val="5"/>
      <name val="Times New Roman"/>
      <family val="1"/>
      <charset val="204"/>
    </font>
    <font>
      <sz val="10"/>
      <color theme="1"/>
      <name val="Times New Roman"/>
      <family val="1"/>
      <charset val="204"/>
    </font>
    <font>
      <sz val="10"/>
      <name val="Times New Roman"/>
      <family val="1"/>
      <charset val="204"/>
    </font>
    <font>
      <sz val="11"/>
      <name val="Times New Roman"/>
      <family val="1"/>
      <charset val="204"/>
    </font>
    <font>
      <sz val="12"/>
      <name val="Calibri"/>
      <family val="2"/>
      <charset val="204"/>
      <scheme val="minor"/>
    </font>
    <font>
      <b/>
      <sz val="12"/>
      <name val="Calibri"/>
      <family val="2"/>
      <charset val="204"/>
      <scheme val="minor"/>
    </font>
    <font>
      <b/>
      <sz val="14"/>
      <name val="Times New Roman"/>
      <family val="1"/>
      <charset val="204"/>
    </font>
    <font>
      <sz val="11"/>
      <color theme="1"/>
      <name val="Times New Roman"/>
      <family val="1"/>
      <charset val="204"/>
    </font>
    <font>
      <sz val="11"/>
      <color theme="1"/>
      <name val="Calibri"/>
      <family val="2"/>
      <charset val="204"/>
      <scheme val="minor"/>
    </font>
    <font>
      <b/>
      <sz val="11"/>
      <color theme="1"/>
      <name val="Times New Roman"/>
      <family val="1"/>
      <charset val="204"/>
    </font>
    <font>
      <sz val="10"/>
      <color theme="1"/>
      <name val="Times New Roman"/>
      <family val="1"/>
      <charset val="204"/>
    </font>
    <font>
      <sz val="10"/>
      <name val="Times New Roman"/>
      <family val="1"/>
      <charset val="204"/>
    </font>
    <font>
      <sz val="9"/>
      <color theme="1"/>
      <name val="Times New Roman"/>
      <family val="1"/>
      <charset val="204"/>
    </font>
    <font>
      <sz val="11"/>
      <color rgb="FFFF0000"/>
      <name val="Calibri"/>
      <family val="2"/>
      <charset val="204"/>
      <scheme val="minor"/>
    </font>
    <font>
      <sz val="11"/>
      <color theme="1"/>
      <name val="Times New Roman"/>
      <family val="1"/>
      <charset val="204"/>
    </font>
    <font>
      <vertAlign val="subscript"/>
      <sz val="10"/>
      <color theme="1"/>
      <name val="Times New Roman"/>
      <family val="1"/>
      <charset val="204"/>
    </font>
    <font>
      <sz val="14"/>
      <color theme="1"/>
      <name val="Times New Roman"/>
      <family val="1"/>
      <charset val="204"/>
    </font>
    <font>
      <b/>
      <sz val="14"/>
      <color rgb="FFFF0000"/>
      <name val="Times New Roman"/>
      <family val="1"/>
      <charset val="204"/>
    </font>
    <font>
      <strike/>
      <sz val="14"/>
      <name val="Times New Roman"/>
      <family val="1"/>
      <charset val="204"/>
    </font>
    <font>
      <sz val="14"/>
      <color rgb="FF000000"/>
      <name val="Times New Roman"/>
      <family val="1"/>
      <charset val="204"/>
    </font>
    <font>
      <sz val="10"/>
      <color rgb="FFFF0000"/>
      <name val="Times New Roman"/>
      <family val="1"/>
      <charset val="204"/>
    </font>
    <font>
      <sz val="9"/>
      <color rgb="FFFF0000"/>
      <name val="Times New Roman"/>
      <family val="1"/>
      <charset val="204"/>
    </font>
    <font>
      <vertAlign val="superscript"/>
      <sz val="9"/>
      <name val="Times New Roman"/>
      <family val="1"/>
      <charset val="204"/>
    </font>
    <font>
      <i/>
      <sz val="12"/>
      <name val="Times New Roman"/>
      <family val="1"/>
      <charset val="204"/>
    </font>
    <font>
      <b/>
      <i/>
      <sz val="12"/>
      <name val="Times New Roman"/>
      <family val="1"/>
      <charset val="204"/>
    </font>
  </fonts>
  <fills count="8">
    <fill>
      <patternFill patternType="none"/>
    </fill>
    <fill>
      <patternFill patternType="gray125"/>
    </fill>
    <fill>
      <patternFill patternType="solid">
        <fgColor theme="4" tint="0.59999389629810485"/>
        <bgColor indexed="65"/>
      </patternFill>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2"/>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auto="1"/>
      </left>
      <right/>
      <top/>
      <bottom/>
      <diagonal/>
    </border>
    <border>
      <left style="thin">
        <color theme="1"/>
      </left>
      <right style="thin">
        <color theme="1"/>
      </right>
      <top/>
      <bottom/>
      <diagonal/>
    </border>
    <border>
      <left/>
      <right style="thin">
        <color auto="1"/>
      </right>
      <top/>
      <bottom/>
      <diagonal/>
    </border>
  </borders>
  <cellStyleXfs count="6">
    <xf numFmtId="0" fontId="0" fillId="0" borderId="0"/>
    <xf numFmtId="0" fontId="22" fillId="2" borderId="0" applyNumberFormat="0" applyBorder="0" applyProtection="0"/>
    <xf numFmtId="0" fontId="22" fillId="0" borderId="0"/>
    <xf numFmtId="0" fontId="22" fillId="0" borderId="0"/>
    <xf numFmtId="0" fontId="22" fillId="0" borderId="0"/>
    <xf numFmtId="0" fontId="40" fillId="0" borderId="0"/>
  </cellStyleXfs>
  <cellXfs count="423">
    <xf numFmtId="0" fontId="0" fillId="0" borderId="0" xfId="0"/>
    <xf numFmtId="4" fontId="35" fillId="0" borderId="1" xfId="2" applyNumberFormat="1" applyFont="1" applyFill="1" applyBorder="1" applyAlignment="1">
      <alignment horizontal="center" vertical="center" wrapText="1"/>
    </xf>
    <xf numFmtId="0" fontId="20" fillId="0" borderId="1" xfId="2" applyFont="1" applyFill="1" applyBorder="1" applyAlignment="1">
      <alignment vertical="top" wrapText="1"/>
    </xf>
    <xf numFmtId="4" fontId="20" fillId="0" borderId="1" xfId="2" applyNumberFormat="1" applyFont="1" applyFill="1" applyBorder="1" applyAlignment="1">
      <alignment horizontal="center" vertical="center" wrapText="1"/>
    </xf>
    <xf numFmtId="0" fontId="20" fillId="0" borderId="5" xfId="2" applyFont="1" applyFill="1" applyBorder="1" applyAlignment="1">
      <alignment vertical="top" wrapText="1"/>
    </xf>
    <xf numFmtId="49" fontId="20" fillId="0" borderId="1" xfId="2" applyNumberFormat="1" applyFont="1" applyFill="1" applyBorder="1" applyAlignment="1">
      <alignment horizontal="center" vertical="center"/>
    </xf>
    <xf numFmtId="0" fontId="15" fillId="0" borderId="1" xfId="2" applyFont="1" applyFill="1" applyBorder="1" applyAlignment="1">
      <alignment horizontal="left" vertical="center" wrapText="1"/>
    </xf>
    <xf numFmtId="0" fontId="20" fillId="0" borderId="1" xfId="2" applyFont="1" applyFill="1" applyBorder="1" applyAlignment="1">
      <alignment horizontal="center" vertical="center"/>
    </xf>
    <xf numFmtId="0" fontId="15" fillId="0" borderId="1" xfId="2"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7" fillId="0" borderId="0" xfId="2" applyFont="1" applyFill="1"/>
    <xf numFmtId="0" fontId="15" fillId="0" borderId="0" xfId="0" applyFont="1" applyFill="1" applyAlignment="1">
      <alignment horizontal="center" vertical="center" wrapText="1"/>
    </xf>
    <xf numFmtId="0" fontId="19" fillId="0" borderId="1" xfId="2" applyFont="1" applyFill="1" applyBorder="1" applyAlignment="1">
      <alignment horizontal="center" vertical="center" wrapText="1"/>
    </xf>
    <xf numFmtId="0" fontId="18" fillId="0" borderId="0" xfId="2" applyFont="1" applyFill="1"/>
    <xf numFmtId="0" fontId="19" fillId="0" borderId="0" xfId="2" applyFont="1" applyFill="1" applyAlignment="1">
      <alignment wrapText="1"/>
    </xf>
    <xf numFmtId="0" fontId="15" fillId="0" borderId="5" xfId="0" applyFont="1" applyFill="1" applyBorder="1" applyAlignment="1">
      <alignment horizontal="center" vertical="center"/>
    </xf>
    <xf numFmtId="0" fontId="20" fillId="0" borderId="1" xfId="2" applyFont="1" applyFill="1" applyBorder="1" applyAlignment="1">
      <alignment horizontal="left" vertical="top" wrapText="1"/>
    </xf>
    <xf numFmtId="4" fontId="20" fillId="0" borderId="13" xfId="2" applyNumberFormat="1" applyFont="1" applyFill="1" applyBorder="1" applyAlignment="1">
      <alignment horizontal="center" vertical="center" wrapText="1"/>
    </xf>
    <xf numFmtId="4" fontId="20" fillId="0" borderId="15" xfId="2" applyNumberFormat="1" applyFont="1" applyFill="1" applyBorder="1" applyAlignment="1">
      <alignment horizontal="center" vertical="center" wrapText="1"/>
    </xf>
    <xf numFmtId="49" fontId="20" fillId="0" borderId="1" xfId="2" applyNumberFormat="1" applyFont="1" applyFill="1" applyBorder="1" applyAlignment="1">
      <alignment horizontal="center" vertical="center" wrapText="1"/>
    </xf>
    <xf numFmtId="0" fontId="20" fillId="0" borderId="1" xfId="3" applyFont="1" applyFill="1" applyBorder="1" applyAlignment="1">
      <alignment horizontal="justify" vertical="top" wrapText="1"/>
    </xf>
    <xf numFmtId="164" fontId="20" fillId="0" borderId="1" xfId="3" applyNumberFormat="1" applyFont="1" applyFill="1" applyBorder="1" applyAlignment="1">
      <alignment horizontal="center" vertical="center" wrapText="1"/>
    </xf>
    <xf numFmtId="4" fontId="20" fillId="0" borderId="1" xfId="3" applyNumberFormat="1" applyFont="1" applyFill="1" applyBorder="1" applyAlignment="1">
      <alignment horizontal="left" vertical="center" wrapText="1"/>
    </xf>
    <xf numFmtId="2" fontId="20" fillId="0" borderId="1" xfId="3" applyNumberFormat="1" applyFont="1" applyFill="1" applyBorder="1" applyAlignment="1">
      <alignment horizontal="left" vertical="center" wrapText="1"/>
    </xf>
    <xf numFmtId="0" fontId="20" fillId="0" borderId="1" xfId="3" applyFont="1" applyFill="1" applyBorder="1" applyAlignment="1">
      <alignment vertical="top" wrapText="1"/>
    </xf>
    <xf numFmtId="0" fontId="20" fillId="0" borderId="1" xfId="3" applyFont="1" applyFill="1" applyBorder="1" applyAlignment="1">
      <alignment vertical="center" wrapText="1"/>
    </xf>
    <xf numFmtId="4" fontId="20" fillId="0" borderId="1" xfId="3" applyNumberFormat="1" applyFont="1" applyFill="1" applyBorder="1" applyAlignment="1">
      <alignment vertical="center" wrapText="1"/>
    </xf>
    <xf numFmtId="166" fontId="20" fillId="0" borderId="1" xfId="0" applyNumberFormat="1" applyFont="1" applyFill="1" applyBorder="1" applyAlignment="1">
      <alignment vertical="top" wrapText="1"/>
    </xf>
    <xf numFmtId="2" fontId="35" fillId="0" borderId="1" xfId="3" applyNumberFormat="1" applyFont="1" applyFill="1" applyBorder="1" applyAlignment="1">
      <alignment horizontal="center" vertical="center" wrapText="1"/>
    </xf>
    <xf numFmtId="2" fontId="20" fillId="0" borderId="1" xfId="3" applyNumberFormat="1" applyFont="1" applyFill="1" applyBorder="1" applyAlignment="1">
      <alignment horizontal="left" vertical="top" wrapText="1"/>
    </xf>
    <xf numFmtId="0" fontId="20" fillId="0" borderId="1" xfId="3" applyFont="1" applyFill="1" applyBorder="1" applyAlignment="1">
      <alignment horizontal="center" vertical="top" wrapText="1"/>
    </xf>
    <xf numFmtId="2" fontId="20" fillId="0" borderId="1" xfId="2" applyNumberFormat="1" applyFont="1" applyFill="1" applyBorder="1" applyAlignment="1">
      <alignment horizontal="center" vertical="center" wrapText="1"/>
    </xf>
    <xf numFmtId="2" fontId="20" fillId="0" borderId="1" xfId="2" applyNumberFormat="1" applyFont="1" applyFill="1" applyBorder="1" applyAlignment="1">
      <alignment horizontal="center" vertical="top" wrapText="1"/>
    </xf>
    <xf numFmtId="2" fontId="20" fillId="0" borderId="1" xfId="2" applyNumberFormat="1" applyFont="1" applyFill="1" applyBorder="1" applyAlignment="1">
      <alignment horizontal="left" vertical="top" wrapText="1"/>
    </xf>
    <xf numFmtId="0" fontId="16" fillId="0" borderId="1" xfId="0" applyFont="1" applyFill="1" applyBorder="1" applyAlignment="1">
      <alignment horizontal="center" vertical="center"/>
    </xf>
    <xf numFmtId="0" fontId="20" fillId="0" borderId="1" xfId="0" applyFont="1" applyFill="1" applyBorder="1" applyAlignment="1">
      <alignment vertical="top" wrapText="1"/>
    </xf>
    <xf numFmtId="4" fontId="20" fillId="0" borderId="1" xfId="3" applyNumberFormat="1" applyFont="1" applyFill="1" applyBorder="1" applyAlignment="1">
      <alignment horizontal="left" vertical="top" wrapText="1"/>
    </xf>
    <xf numFmtId="49" fontId="20" fillId="0" borderId="1" xfId="2" applyNumberFormat="1" applyFont="1" applyFill="1" applyBorder="1" applyAlignment="1">
      <alignment horizontal="left" vertical="center" wrapText="1"/>
    </xf>
    <xf numFmtId="0" fontId="20" fillId="0" borderId="1" xfId="2" applyFont="1" applyFill="1" applyBorder="1" applyAlignment="1">
      <alignment vertical="center" wrapText="1"/>
    </xf>
    <xf numFmtId="49" fontId="20" fillId="0" borderId="1" xfId="2" applyNumberFormat="1" applyFont="1" applyFill="1" applyBorder="1" applyAlignment="1">
      <alignment vertical="center" wrapText="1"/>
    </xf>
    <xf numFmtId="0" fontId="15" fillId="0" borderId="1" xfId="2" applyFont="1" applyFill="1" applyBorder="1" applyAlignment="1">
      <alignment vertical="center" wrapText="1"/>
    </xf>
    <xf numFmtId="2" fontId="19" fillId="0" borderId="5" xfId="3" applyNumberFormat="1" applyFont="1" applyFill="1" applyBorder="1" applyAlignment="1">
      <alignment horizontal="center" vertical="center" wrapText="1"/>
    </xf>
    <xf numFmtId="0" fontId="20" fillId="0" borderId="1" xfId="0" applyFont="1" applyFill="1" applyBorder="1" applyAlignment="1">
      <alignment horizontal="center" vertical="center"/>
    </xf>
    <xf numFmtId="165" fontId="16" fillId="0" borderId="1" xfId="0" applyNumberFormat="1" applyFont="1" applyFill="1" applyBorder="1" applyAlignment="1">
      <alignment horizontal="right" vertical="center" wrapText="1"/>
    </xf>
    <xf numFmtId="0" fontId="16" fillId="0" borderId="1" xfId="2" applyFont="1" applyFill="1" applyBorder="1" applyAlignment="1">
      <alignment vertical="top" wrapText="1"/>
    </xf>
    <xf numFmtId="165" fontId="16" fillId="0" borderId="1" xfId="2" applyNumberFormat="1" applyFont="1" applyFill="1" applyBorder="1" applyAlignment="1">
      <alignment horizontal="right" vertical="center" wrapText="1"/>
    </xf>
    <xf numFmtId="0" fontId="36" fillId="0" borderId="0" xfId="2" applyFont="1" applyFill="1"/>
    <xf numFmtId="0" fontId="16" fillId="0" borderId="0" xfId="0" applyFont="1" applyFill="1"/>
    <xf numFmtId="0" fontId="28" fillId="0" borderId="1" xfId="0" applyFont="1" applyFill="1" applyBorder="1" applyAlignment="1">
      <alignment vertical="center" wrapText="1"/>
    </xf>
    <xf numFmtId="165" fontId="28" fillId="0" borderId="1" xfId="0" applyNumberFormat="1" applyFont="1" applyFill="1" applyBorder="1" applyAlignment="1">
      <alignment horizontal="right" vertical="center" wrapText="1"/>
    </xf>
    <xf numFmtId="166" fontId="16" fillId="0" borderId="1" xfId="0" applyNumberFormat="1" applyFont="1" applyFill="1" applyBorder="1"/>
    <xf numFmtId="165" fontId="16" fillId="0" borderId="0" xfId="0" applyNumberFormat="1" applyFont="1" applyFill="1"/>
    <xf numFmtId="0" fontId="16" fillId="0" borderId="1" xfId="0" applyFont="1" applyFill="1" applyBorder="1"/>
    <xf numFmtId="165" fontId="16" fillId="0" borderId="1" xfId="0" applyNumberFormat="1" applyFont="1" applyFill="1" applyBorder="1"/>
    <xf numFmtId="165" fontId="36" fillId="0" borderId="1" xfId="2" applyNumberFormat="1" applyFont="1" applyFill="1" applyBorder="1"/>
    <xf numFmtId="4" fontId="36" fillId="0" borderId="1" xfId="2" applyNumberFormat="1" applyFont="1" applyFill="1" applyBorder="1"/>
    <xf numFmtId="0" fontId="36" fillId="0" borderId="1" xfId="2" applyFont="1" applyFill="1" applyBorder="1"/>
    <xf numFmtId="0" fontId="16" fillId="0" borderId="1" xfId="2" applyFont="1" applyFill="1" applyBorder="1" applyAlignment="1">
      <alignment horizontal="left" vertical="top" wrapText="1"/>
    </xf>
    <xf numFmtId="165" fontId="28" fillId="0" borderId="1" xfId="2" applyNumberFormat="1" applyFont="1" applyFill="1" applyBorder="1" applyAlignment="1">
      <alignment horizontal="right" vertical="center" wrapText="1"/>
    </xf>
    <xf numFmtId="165" fontId="37" fillId="0" borderId="1" xfId="2" applyNumberFormat="1" applyFont="1" applyFill="1" applyBorder="1"/>
    <xf numFmtId="0" fontId="37" fillId="0" borderId="1" xfId="2" applyFont="1" applyFill="1" applyBorder="1"/>
    <xf numFmtId="165" fontId="28" fillId="3" borderId="1" xfId="0" applyNumberFormat="1" applyFont="1" applyFill="1" applyBorder="1" applyAlignment="1">
      <alignment horizontal="right" vertical="center" wrapText="1"/>
    </xf>
    <xf numFmtId="0" fontId="28" fillId="3" borderId="1" xfId="0" applyFont="1" applyFill="1" applyBorder="1" applyAlignment="1">
      <alignment vertical="center" wrapText="1"/>
    </xf>
    <xf numFmtId="0" fontId="16" fillId="3" borderId="1" xfId="0" applyFont="1" applyFill="1" applyBorder="1" applyAlignment="1">
      <alignment vertical="center" wrapText="1"/>
    </xf>
    <xf numFmtId="0" fontId="16" fillId="3" borderId="1" xfId="0" applyFont="1" applyFill="1" applyBorder="1" applyAlignment="1">
      <alignment horizontal="center" vertical="center" wrapText="1"/>
    </xf>
    <xf numFmtId="165" fontId="16" fillId="3" borderId="1" xfId="0" applyNumberFormat="1" applyFont="1" applyFill="1" applyBorder="1" applyAlignment="1">
      <alignment horizontal="right" vertical="center" wrapText="1"/>
    </xf>
    <xf numFmtId="0" fontId="28" fillId="3" borderId="1" xfId="2" applyFont="1" applyFill="1" applyBorder="1" applyAlignment="1">
      <alignment vertical="center" wrapText="1"/>
    </xf>
    <xf numFmtId="165" fontId="28" fillId="3" borderId="1" xfId="2" applyNumberFormat="1" applyFont="1" applyFill="1" applyBorder="1" applyAlignment="1">
      <alignment horizontal="right" vertical="center" wrapText="1"/>
    </xf>
    <xf numFmtId="0" fontId="6" fillId="0" borderId="0" xfId="2" applyFont="1" applyFill="1"/>
    <xf numFmtId="0" fontId="8" fillId="0" borderId="1" xfId="2" applyFont="1" applyFill="1" applyBorder="1" applyAlignment="1">
      <alignment vertical="top" wrapText="1"/>
    </xf>
    <xf numFmtId="0" fontId="8" fillId="0" borderId="1" xfId="3" applyFont="1" applyFill="1" applyBorder="1" applyAlignment="1">
      <alignment horizontal="left" vertical="top" wrapText="1"/>
    </xf>
    <xf numFmtId="0" fontId="8" fillId="0" borderId="1" xfId="3" applyFont="1" applyFill="1" applyBorder="1" applyAlignment="1">
      <alignment horizontal="justify" vertical="top" wrapText="1"/>
    </xf>
    <xf numFmtId="0" fontId="8" fillId="0" borderId="0" xfId="2" applyFont="1" applyFill="1" applyAlignment="1">
      <alignment horizontal="left" vertical="top" wrapText="1"/>
    </xf>
    <xf numFmtId="0" fontId="6" fillId="0" borderId="0" xfId="2" applyFont="1" applyFill="1" applyAlignment="1">
      <alignment vertical="top"/>
    </xf>
    <xf numFmtId="0" fontId="6" fillId="0" borderId="0" xfId="2" applyFont="1" applyFill="1" applyAlignment="1">
      <alignment horizontal="justify"/>
    </xf>
    <xf numFmtId="0" fontId="9" fillId="0" borderId="0" xfId="2" applyFont="1" applyFill="1" applyAlignment="1">
      <alignment horizontal="center" vertical="top" wrapText="1"/>
    </xf>
    <xf numFmtId="0" fontId="9" fillId="0" borderId="0" xfId="2" applyFont="1" applyFill="1" applyAlignment="1">
      <alignment horizontal="left" vertical="top" wrapText="1"/>
    </xf>
    <xf numFmtId="0" fontId="11" fillId="0" borderId="12" xfId="2"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3" fontId="11" fillId="0" borderId="1" xfId="2" applyNumberFormat="1" applyFont="1" applyFill="1" applyBorder="1" applyAlignment="1">
      <alignment horizontal="center" vertical="center" wrapText="1"/>
    </xf>
    <xf numFmtId="0" fontId="9" fillId="0" borderId="0" xfId="2" applyFont="1" applyFill="1" applyAlignment="1">
      <alignment horizontal="justify" vertical="top" wrapText="1"/>
    </xf>
    <xf numFmtId="0" fontId="12" fillId="0" borderId="1" xfId="2" applyFont="1" applyFill="1" applyBorder="1" applyAlignment="1">
      <alignment horizontal="left" vertical="top" wrapText="1"/>
    </xf>
    <xf numFmtId="0" fontId="13" fillId="0" borderId="1" xfId="2" applyFont="1" applyFill="1" applyBorder="1" applyAlignment="1">
      <alignment horizontal="left" vertical="top" wrapText="1"/>
    </xf>
    <xf numFmtId="0" fontId="14" fillId="0" borderId="1" xfId="2" applyFont="1" applyFill="1" applyBorder="1" applyAlignment="1">
      <alignment horizontal="left" vertical="top" wrapText="1"/>
    </xf>
    <xf numFmtId="0" fontId="15" fillId="0" borderId="1" xfId="2" applyFont="1" applyFill="1" applyBorder="1" applyAlignment="1">
      <alignment horizontal="left" vertical="top" wrapText="1"/>
    </xf>
    <xf numFmtId="0" fontId="11" fillId="0" borderId="1" xfId="3" applyFont="1" applyFill="1" applyBorder="1" applyAlignment="1">
      <alignment horizontal="center" vertical="center" wrapText="1"/>
    </xf>
    <xf numFmtId="0" fontId="11"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0" fontId="13"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16" fillId="0" borderId="0" xfId="2" applyFont="1" applyFill="1" applyAlignment="1">
      <alignment horizontal="left" vertical="center" wrapText="1"/>
    </xf>
    <xf numFmtId="14" fontId="16" fillId="0" borderId="1" xfId="2" applyNumberFormat="1" applyFont="1" applyFill="1" applyBorder="1" applyAlignment="1">
      <alignment horizontal="center" vertical="center" wrapText="1"/>
    </xf>
    <xf numFmtId="0" fontId="40" fillId="0" borderId="0" xfId="5"/>
    <xf numFmtId="0" fontId="42" fillId="0" borderId="1" xfId="5" applyFont="1" applyBorder="1" applyAlignment="1">
      <alignment horizontal="center" vertical="center" wrapText="1"/>
    </xf>
    <xf numFmtId="0" fontId="42" fillId="0" borderId="1" xfId="5" applyFont="1" applyBorder="1" applyAlignment="1">
      <alignment horizontal="center" vertical="center"/>
    </xf>
    <xf numFmtId="49" fontId="42" fillId="0" borderId="1" xfId="5" applyNumberFormat="1" applyFont="1" applyBorder="1" applyAlignment="1">
      <alignment horizontal="left" vertical="center" wrapText="1"/>
    </xf>
    <xf numFmtId="0" fontId="42" fillId="0" borderId="1" xfId="5" applyFont="1" applyBorder="1" applyAlignment="1">
      <alignment horizontal="left" vertical="center" wrapText="1"/>
    </xf>
    <xf numFmtId="0" fontId="43" fillId="0" borderId="1" xfId="5" applyFont="1" applyBorder="1" applyAlignment="1">
      <alignment horizontal="left" vertical="center" wrapText="1"/>
    </xf>
    <xf numFmtId="4" fontId="42" fillId="0" borderId="1" xfId="5" applyNumberFormat="1" applyFont="1" applyBorder="1" applyAlignment="1">
      <alignment horizontal="center" vertical="center" wrapText="1"/>
    </xf>
    <xf numFmtId="0" fontId="20" fillId="0" borderId="1" xfId="5" applyFont="1" applyBorder="1" applyAlignment="1">
      <alignment horizontal="left" vertical="center" wrapText="1"/>
    </xf>
    <xf numFmtId="4" fontId="20" fillId="0" borderId="1" xfId="5" applyNumberFormat="1" applyFont="1" applyBorder="1" applyAlignment="1">
      <alignment horizontal="center" vertical="center" wrapText="1"/>
    </xf>
    <xf numFmtId="0" fontId="45" fillId="0" borderId="0" xfId="5" applyFont="1"/>
    <xf numFmtId="49" fontId="42" fillId="0" borderId="9" xfId="5" applyNumberFormat="1" applyFont="1" applyBorder="1" applyAlignment="1">
      <alignment horizontal="left" vertical="center" wrapText="1"/>
    </xf>
    <xf numFmtId="49" fontId="46" fillId="0" borderId="12" xfId="5" applyNumberFormat="1" applyFont="1" applyBorder="1" applyAlignment="1">
      <alignment horizontal="left" vertical="center" wrapText="1"/>
    </xf>
    <xf numFmtId="0" fontId="42" fillId="0" borderId="12" xfId="5" applyFont="1" applyBorder="1" applyAlignment="1">
      <alignment horizontal="left" vertical="center" wrapText="1"/>
    </xf>
    <xf numFmtId="0" fontId="43" fillId="0" borderId="4" xfId="5" applyFont="1" applyBorder="1" applyAlignment="1">
      <alignment horizontal="left" vertical="center" wrapText="1"/>
    </xf>
    <xf numFmtId="0" fontId="44" fillId="0" borderId="1" xfId="5" applyFont="1" applyBorder="1" applyAlignment="1">
      <alignment horizontal="center" vertical="center" wrapText="1"/>
    </xf>
    <xf numFmtId="165" fontId="36" fillId="0" borderId="0" xfId="2" applyNumberFormat="1" applyFont="1" applyFill="1"/>
    <xf numFmtId="0" fontId="8" fillId="0" borderId="1" xfId="2" applyFont="1" applyFill="1" applyBorder="1" applyAlignment="1">
      <alignment horizontal="center" vertical="center"/>
    </xf>
    <xf numFmtId="0" fontId="8" fillId="0" borderId="1" xfId="2" applyFont="1" applyFill="1" applyBorder="1" applyAlignment="1">
      <alignment horizontal="center" vertical="center" wrapText="1"/>
    </xf>
    <xf numFmtId="0" fontId="8" fillId="0" borderId="1" xfId="2" applyFont="1" applyFill="1" applyBorder="1" applyAlignment="1">
      <alignment horizontal="left" vertical="center" wrapText="1"/>
    </xf>
    <xf numFmtId="0" fontId="8" fillId="0" borderId="1" xfId="2" applyFont="1" applyFill="1" applyBorder="1" applyAlignment="1">
      <alignment horizontal="left" vertical="top" wrapText="1"/>
    </xf>
    <xf numFmtId="0" fontId="48" fillId="0" borderId="1" xfId="5" applyFont="1" applyFill="1" applyBorder="1" applyAlignment="1">
      <alignment horizontal="left" vertical="top" wrapText="1"/>
    </xf>
    <xf numFmtId="49" fontId="20" fillId="0" borderId="11" xfId="2" applyNumberFormat="1" applyFont="1" applyFill="1" applyBorder="1" applyAlignment="1">
      <alignment horizontal="center" vertical="center"/>
    </xf>
    <xf numFmtId="4" fontId="20" fillId="0" borderId="1" xfId="2" applyNumberFormat="1" applyFont="1" applyFill="1" applyBorder="1" applyAlignment="1">
      <alignment horizontal="left" vertical="center" wrapText="1"/>
    </xf>
    <xf numFmtId="49" fontId="11" fillId="0" borderId="1" xfId="2" applyNumberFormat="1" applyFont="1" applyFill="1" applyBorder="1" applyAlignment="1">
      <alignment horizontal="center" vertical="top" wrapText="1"/>
    </xf>
    <xf numFmtId="0" fontId="11" fillId="0" borderId="1" xfId="2" applyFont="1" applyFill="1" applyBorder="1" applyAlignment="1">
      <alignment horizontal="center" vertical="top" wrapText="1"/>
    </xf>
    <xf numFmtId="0" fontId="5" fillId="0" borderId="0" xfId="2" applyFont="1" applyFill="1" applyAlignment="1">
      <alignment horizontal="center" vertical="center" wrapText="1"/>
    </xf>
    <xf numFmtId="0" fontId="36" fillId="4" borderId="0" xfId="2" applyFont="1" applyFill="1"/>
    <xf numFmtId="0" fontId="8" fillId="0" borderId="1" xfId="2" applyFont="1" applyFill="1" applyBorder="1" applyAlignment="1">
      <alignment horizontal="left" vertical="center" wrapText="1"/>
    </xf>
    <xf numFmtId="0" fontId="8" fillId="0" borderId="1" xfId="2" applyFont="1" applyFill="1" applyBorder="1" applyAlignment="1">
      <alignment horizontal="left" vertical="top" wrapText="1"/>
    </xf>
    <xf numFmtId="0" fontId="11" fillId="0" borderId="1" xfId="2" applyFont="1" applyFill="1" applyBorder="1" applyAlignment="1">
      <alignment horizontal="center" vertical="center" wrapText="1"/>
    </xf>
    <xf numFmtId="0" fontId="11" fillId="0" borderId="5" xfId="2" applyFont="1" applyFill="1" applyBorder="1" applyAlignment="1">
      <alignment horizontal="center" vertical="center" wrapText="1"/>
    </xf>
    <xf numFmtId="0" fontId="11" fillId="0" borderId="1" xfId="2" applyFont="1" applyFill="1" applyBorder="1" applyAlignment="1">
      <alignment horizontal="left" vertical="top" wrapText="1"/>
    </xf>
    <xf numFmtId="0" fontId="8" fillId="0" borderId="0" xfId="2" applyFont="1" applyFill="1" applyAlignment="1">
      <alignment horizontal="center" vertical="top"/>
    </xf>
    <xf numFmtId="0" fontId="7" fillId="0" borderId="0" xfId="2" applyFont="1" applyFill="1" applyAlignment="1">
      <alignment horizontal="center" vertical="top"/>
    </xf>
    <xf numFmtId="0" fontId="7" fillId="0" borderId="0" xfId="2" applyFont="1" applyFill="1" applyAlignment="1">
      <alignment horizontal="center" vertical="top" wrapText="1"/>
    </xf>
    <xf numFmtId="0" fontId="8" fillId="0" borderId="1" xfId="2" applyFont="1" applyFill="1" applyBorder="1" applyAlignment="1">
      <alignment horizontal="left" vertical="center"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left" vertical="top" wrapText="1"/>
    </xf>
    <xf numFmtId="2" fontId="11" fillId="0" borderId="1" xfId="2" quotePrefix="1" applyNumberFormat="1" applyFont="1" applyFill="1" applyBorder="1" applyAlignment="1">
      <alignment horizontal="center" vertical="center" wrapText="1"/>
    </xf>
    <xf numFmtId="0" fontId="6" fillId="0" borderId="0" xfId="2" applyFont="1" applyFill="1" applyAlignment="1">
      <alignment horizontal="center" vertical="center"/>
    </xf>
    <xf numFmtId="49" fontId="8" fillId="0" borderId="1" xfId="2" applyNumberFormat="1" applyFont="1" applyFill="1" applyBorder="1" applyAlignment="1">
      <alignment horizontal="center" vertical="center" wrapText="1"/>
    </xf>
    <xf numFmtId="16" fontId="8" fillId="0" borderId="1" xfId="2" applyNumberFormat="1" applyFont="1" applyFill="1" applyBorder="1" applyAlignment="1">
      <alignment horizontal="center" vertical="center" wrapText="1"/>
    </xf>
    <xf numFmtId="0" fontId="8" fillId="0" borderId="1" xfId="3"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left" vertical="top"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justify" vertical="top" wrapText="1"/>
    </xf>
    <xf numFmtId="0" fontId="11" fillId="0" borderId="1" xfId="2" applyFont="1" applyFill="1" applyBorder="1" applyAlignment="1">
      <alignment horizontal="left" vertical="top" wrapText="1"/>
    </xf>
    <xf numFmtId="0" fontId="8" fillId="0" borderId="1" xfId="2" applyFont="1" applyFill="1" applyBorder="1" applyAlignment="1">
      <alignment horizontal="left" vertical="center" wrapText="1"/>
    </xf>
    <xf numFmtId="0" fontId="11" fillId="0" borderId="1" xfId="2" applyFont="1" applyFill="1" applyBorder="1" applyAlignment="1">
      <alignment horizontal="left" vertical="top" wrapText="1"/>
    </xf>
    <xf numFmtId="0" fontId="11" fillId="0" borderId="1" xfId="2" applyFont="1" applyFill="1" applyBorder="1" applyAlignment="1">
      <alignment horizontal="center" vertical="center" wrapText="1"/>
    </xf>
    <xf numFmtId="0" fontId="8" fillId="0" borderId="0" xfId="2" applyFont="1" applyFill="1" applyAlignment="1">
      <alignment horizontal="center" vertical="center"/>
    </xf>
    <xf numFmtId="2" fontId="8" fillId="0" borderId="1" xfId="1" applyNumberFormat="1" applyFont="1" applyFill="1" applyBorder="1" applyAlignment="1">
      <alignment horizontal="center" vertical="center" wrapText="1"/>
    </xf>
    <xf numFmtId="2" fontId="8" fillId="0" borderId="1" xfId="2" applyNumberFormat="1" applyFont="1" applyFill="1" applyBorder="1" applyAlignment="1">
      <alignment horizontal="center" vertical="center"/>
    </xf>
    <xf numFmtId="0" fontId="49" fillId="0" borderId="0" xfId="2" applyFont="1" applyFill="1" applyAlignment="1">
      <alignment horizontal="center" vertical="center"/>
    </xf>
    <xf numFmtId="0" fontId="50" fillId="0" borderId="0" xfId="2" applyFont="1" applyFill="1" applyAlignment="1">
      <alignment horizontal="center" vertical="center"/>
    </xf>
    <xf numFmtId="4" fontId="8" fillId="0" borderId="1" xfId="2" applyNumberFormat="1" applyFont="1" applyFill="1" applyBorder="1" applyAlignment="1">
      <alignment horizontal="center" vertical="center" wrapText="1"/>
    </xf>
    <xf numFmtId="0" fontId="8" fillId="0" borderId="1" xfId="3" applyFont="1" applyFill="1" applyBorder="1" applyAlignment="1">
      <alignment horizontal="center" vertical="center" wrapText="1"/>
    </xf>
    <xf numFmtId="164" fontId="8" fillId="0" borderId="1" xfId="3" applyNumberFormat="1" applyFont="1" applyFill="1" applyBorder="1" applyAlignment="1">
      <alignment horizontal="center" vertical="center" wrapText="1"/>
    </xf>
    <xf numFmtId="4" fontId="8" fillId="0" borderId="1" xfId="3" applyNumberFormat="1" applyFont="1" applyFill="1" applyBorder="1" applyAlignment="1">
      <alignment horizontal="center" vertical="center" wrapText="1"/>
    </xf>
    <xf numFmtId="2" fontId="8" fillId="0" borderId="1" xfId="3" applyNumberFormat="1" applyFont="1" applyFill="1" applyBorder="1" applyAlignment="1">
      <alignment horizontal="center" vertical="center" wrapText="1"/>
    </xf>
    <xf numFmtId="2" fontId="8" fillId="0" borderId="1" xfId="2" applyNumberFormat="1" applyFont="1" applyFill="1" applyBorder="1" applyAlignment="1">
      <alignment horizontal="center" vertical="center" wrapText="1"/>
    </xf>
    <xf numFmtId="0" fontId="16" fillId="0" borderId="1" xfId="3" applyFont="1" applyFill="1" applyBorder="1" applyAlignment="1">
      <alignment horizontal="center" vertical="center" wrapText="1"/>
    </xf>
    <xf numFmtId="0" fontId="8" fillId="0" borderId="5" xfId="2" applyFont="1" applyFill="1" applyBorder="1" applyAlignment="1">
      <alignment horizontal="center" vertical="center"/>
    </xf>
    <xf numFmtId="1" fontId="1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4" fillId="0" borderId="0" xfId="2" applyFont="1" applyFill="1" applyAlignment="1">
      <alignment horizontal="left" vertical="top" wrapText="1"/>
    </xf>
    <xf numFmtId="49" fontId="16" fillId="0" borderId="1" xfId="2" applyNumberFormat="1" applyFont="1" applyFill="1" applyBorder="1" applyAlignment="1">
      <alignment vertical="center" wrapText="1"/>
    </xf>
    <xf numFmtId="0" fontId="13" fillId="0" borderId="1" xfId="0" applyFont="1" applyBorder="1" applyAlignment="1">
      <alignment vertical="center" wrapText="1"/>
    </xf>
    <xf numFmtId="0" fontId="16" fillId="0" borderId="1" xfId="2" applyFont="1" applyFill="1" applyBorder="1" applyAlignment="1">
      <alignment horizontal="left" vertical="center" wrapText="1"/>
    </xf>
    <xf numFmtId="0" fontId="16" fillId="0" borderId="1" xfId="2" applyFont="1" applyFill="1" applyBorder="1" applyAlignment="1">
      <alignment horizontal="center" vertical="center" wrapText="1"/>
    </xf>
    <xf numFmtId="0" fontId="16" fillId="0" borderId="1" xfId="2" applyFont="1" applyFill="1" applyBorder="1" applyAlignment="1">
      <alignment vertical="center" wrapText="1"/>
    </xf>
    <xf numFmtId="49" fontId="16" fillId="0" borderId="0" xfId="2" applyNumberFormat="1" applyFont="1" applyFill="1" applyAlignment="1">
      <alignment vertical="center" wrapText="1"/>
    </xf>
    <xf numFmtId="0" fontId="16" fillId="0" borderId="0" xfId="2" applyFont="1" applyFill="1" applyAlignment="1">
      <alignment vertical="center" wrapText="1"/>
    </xf>
    <xf numFmtId="0" fontId="16" fillId="0" borderId="0" xfId="2" applyFont="1" applyFill="1" applyAlignment="1">
      <alignment horizontal="center" vertical="center" wrapText="1"/>
    </xf>
    <xf numFmtId="49" fontId="16" fillId="0" borderId="1" xfId="2" applyNumberFormat="1" applyFont="1" applyFill="1" applyBorder="1" applyAlignment="1">
      <alignment horizontal="center" vertical="center" wrapText="1"/>
    </xf>
    <xf numFmtId="0" fontId="16" fillId="0" borderId="1" xfId="2" applyFont="1" applyFill="1" applyBorder="1" applyAlignment="1">
      <alignment horizontal="left"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top" wrapText="1"/>
    </xf>
    <xf numFmtId="0" fontId="16" fillId="0" borderId="1" xfId="0" applyFont="1" applyFill="1" applyBorder="1" applyAlignment="1">
      <alignment vertical="center" wrapText="1"/>
    </xf>
    <xf numFmtId="0" fontId="16" fillId="0" borderId="1" xfId="2" applyFont="1" applyFill="1" applyBorder="1" applyAlignment="1">
      <alignment horizontal="center" vertical="center" wrapText="1"/>
    </xf>
    <xf numFmtId="0" fontId="16" fillId="0" borderId="1" xfId="2" applyFont="1" applyFill="1" applyBorder="1" applyAlignment="1">
      <alignment vertical="center" wrapText="1"/>
    </xf>
    <xf numFmtId="49" fontId="28" fillId="6" borderId="1" xfId="2" applyNumberFormat="1" applyFont="1" applyFill="1" applyBorder="1" applyAlignment="1">
      <alignment vertical="center" wrapText="1"/>
    </xf>
    <xf numFmtId="0" fontId="28" fillId="6" borderId="1" xfId="2" applyFont="1" applyFill="1" applyBorder="1" applyAlignment="1">
      <alignment horizontal="left" vertical="center" wrapText="1"/>
    </xf>
    <xf numFmtId="49" fontId="28" fillId="0" borderId="1" xfId="2" applyNumberFormat="1" applyFont="1" applyFill="1" applyBorder="1" applyAlignment="1">
      <alignment vertical="center" wrapText="1"/>
    </xf>
    <xf numFmtId="0" fontId="16" fillId="0" borderId="1" xfId="3" applyFont="1" applyFill="1" applyBorder="1" applyAlignment="1">
      <alignment horizontal="left" vertical="center" wrapText="1"/>
    </xf>
    <xf numFmtId="0" fontId="56" fillId="3" borderId="1" xfId="0" applyFont="1" applyFill="1" applyBorder="1" applyAlignment="1">
      <alignment vertical="center" wrapText="1"/>
    </xf>
    <xf numFmtId="0" fontId="55" fillId="3" borderId="1" xfId="0" applyFont="1" applyFill="1" applyBorder="1" applyAlignment="1">
      <alignment vertical="center" wrapText="1"/>
    </xf>
    <xf numFmtId="165" fontId="56" fillId="3" borderId="1" xfId="0" applyNumberFormat="1" applyFont="1" applyFill="1" applyBorder="1" applyAlignment="1">
      <alignment horizontal="right" vertical="center" wrapText="1"/>
    </xf>
    <xf numFmtId="165" fontId="55" fillId="3" borderId="1" xfId="0" applyNumberFormat="1" applyFont="1" applyFill="1" applyBorder="1" applyAlignment="1">
      <alignment horizontal="right" vertical="center" wrapText="1"/>
    </xf>
    <xf numFmtId="0" fontId="55" fillId="3" borderId="1" xfId="0" applyFont="1" applyFill="1" applyBorder="1" applyAlignment="1">
      <alignment horizontal="center" vertical="center" wrapText="1"/>
    </xf>
    <xf numFmtId="0" fontId="55" fillId="3" borderId="1" xfId="0" applyFont="1" applyFill="1" applyBorder="1"/>
    <xf numFmtId="0" fontId="28" fillId="3" borderId="1" xfId="0" applyFont="1" applyFill="1" applyBorder="1" applyAlignment="1">
      <alignment horizontal="center" vertical="center" wrapText="1"/>
    </xf>
    <xf numFmtId="0" fontId="16" fillId="6" borderId="1" xfId="0" applyFont="1" applyFill="1" applyBorder="1" applyAlignment="1">
      <alignment horizontal="left" vertical="top" wrapText="1"/>
    </xf>
    <xf numFmtId="0" fontId="16" fillId="6" borderId="1" xfId="0" applyFont="1" applyFill="1" applyBorder="1" applyAlignment="1">
      <alignment horizontal="center" vertical="center" wrapText="1"/>
    </xf>
    <xf numFmtId="165" fontId="16" fillId="6" borderId="1" xfId="0" applyNumberFormat="1" applyFont="1" applyFill="1" applyBorder="1" applyAlignment="1">
      <alignment horizontal="right" vertical="center" wrapText="1"/>
    </xf>
    <xf numFmtId="0" fontId="55" fillId="6" borderId="1" xfId="0" applyFont="1" applyFill="1" applyBorder="1" applyAlignment="1">
      <alignment vertical="center" wrapText="1"/>
    </xf>
    <xf numFmtId="165" fontId="55" fillId="6" borderId="1" xfId="0" applyNumberFormat="1" applyFont="1" applyFill="1" applyBorder="1" applyAlignment="1">
      <alignment horizontal="right" vertical="center" wrapText="1"/>
    </xf>
    <xf numFmtId="0" fontId="16" fillId="6" borderId="1" xfId="0" applyFont="1" applyFill="1" applyBorder="1" applyAlignment="1">
      <alignment vertical="center" wrapText="1"/>
    </xf>
    <xf numFmtId="0" fontId="28" fillId="0" borderId="1" xfId="2" applyFont="1" applyFill="1" applyBorder="1" applyAlignment="1">
      <alignment vertical="center" wrapText="1"/>
    </xf>
    <xf numFmtId="0" fontId="56" fillId="3" borderId="1" xfId="2" applyFont="1" applyFill="1" applyBorder="1" applyAlignment="1">
      <alignment vertical="center" wrapText="1"/>
    </xf>
    <xf numFmtId="165" fontId="56" fillId="3" borderId="1" xfId="2" applyNumberFormat="1" applyFont="1" applyFill="1" applyBorder="1" applyAlignment="1">
      <alignment horizontal="right" vertical="center" wrapText="1"/>
    </xf>
    <xf numFmtId="0" fontId="55" fillId="3" borderId="1" xfId="2" applyFont="1" applyFill="1" applyBorder="1" applyAlignment="1">
      <alignment vertical="top" wrapText="1"/>
    </xf>
    <xf numFmtId="165" fontId="55" fillId="3" borderId="1" xfId="2" applyNumberFormat="1" applyFont="1" applyFill="1" applyBorder="1" applyAlignment="1">
      <alignment horizontal="right" vertical="center" wrapText="1"/>
    </xf>
    <xf numFmtId="0" fontId="16" fillId="6" borderId="1" xfId="2" applyFont="1" applyFill="1" applyBorder="1" applyAlignment="1">
      <alignment horizontal="left" vertical="top" wrapText="1"/>
    </xf>
    <xf numFmtId="165" fontId="16" fillId="6" borderId="1" xfId="2" applyNumberFormat="1" applyFont="1" applyFill="1" applyBorder="1" applyAlignment="1">
      <alignment horizontal="right" vertical="center" wrapText="1"/>
    </xf>
    <xf numFmtId="0" fontId="55" fillId="3" borderId="1" xfId="2" applyFont="1" applyFill="1" applyBorder="1" applyAlignment="1">
      <alignment vertical="center" wrapText="1"/>
    </xf>
    <xf numFmtId="165" fontId="16" fillId="0" borderId="1" xfId="2" applyNumberFormat="1" applyFont="1" applyFill="1" applyBorder="1" applyAlignment="1">
      <alignment horizontal="right" vertical="center"/>
    </xf>
    <xf numFmtId="0" fontId="16" fillId="6" borderId="1" xfId="2" applyFont="1" applyFill="1" applyBorder="1" applyAlignment="1">
      <alignment vertical="center" wrapText="1"/>
    </xf>
    <xf numFmtId="0" fontId="16" fillId="0" borderId="1" xfId="2" applyFont="1" applyFill="1" applyBorder="1" applyAlignment="1">
      <alignment horizontal="left" vertical="center" wrapText="1"/>
    </xf>
    <xf numFmtId="0" fontId="11" fillId="0" borderId="1" xfId="2"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2" fillId="0" borderId="0" xfId="2" applyFont="1" applyFill="1" applyAlignment="1">
      <alignment horizontal="left" vertical="top" wrapText="1"/>
    </xf>
    <xf numFmtId="0" fontId="3" fillId="0" borderId="0" xfId="2" applyFont="1" applyFill="1" applyAlignment="1">
      <alignment horizontal="center" vertical="center" wrapText="1"/>
    </xf>
    <xf numFmtId="0" fontId="16" fillId="0" borderId="1" xfId="2" applyFont="1" applyFill="1" applyBorder="1" applyAlignment="1">
      <alignment horizontal="left" vertical="center" wrapText="1"/>
    </xf>
    <xf numFmtId="0" fontId="3" fillId="0" borderId="0" xfId="2" applyFont="1" applyFill="1" applyAlignment="1">
      <alignment horizontal="lef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center" vertical="top"/>
    </xf>
    <xf numFmtId="0" fontId="8" fillId="0" borderId="1" xfId="2" applyFont="1" applyFill="1" applyBorder="1" applyAlignment="1">
      <alignment horizontal="center" vertical="top" wrapText="1"/>
    </xf>
    <xf numFmtId="49" fontId="8" fillId="0" borderId="1" xfId="2" applyNumberFormat="1" applyFont="1" applyFill="1" applyBorder="1" applyAlignment="1">
      <alignment horizontal="center" vertical="center" wrapText="1"/>
    </xf>
    <xf numFmtId="0" fontId="8" fillId="0" borderId="1" xfId="2" applyFont="1" applyFill="1" applyBorder="1" applyAlignment="1">
      <alignment horizontal="left" vertical="center" wrapText="1"/>
    </xf>
    <xf numFmtId="0" fontId="8" fillId="0" borderId="1" xfId="2" applyFont="1" applyFill="1" applyBorder="1" applyAlignment="1">
      <alignment horizontal="left" vertical="top" wrapText="1"/>
    </xf>
    <xf numFmtId="0" fontId="20" fillId="0" borderId="1" xfId="2" applyFont="1" applyFill="1" applyBorder="1" applyAlignment="1">
      <alignment horizontal="left" vertical="center" wrapText="1"/>
    </xf>
    <xf numFmtId="0" fontId="8" fillId="0" borderId="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49" fontId="11" fillId="0" borderId="1" xfId="2" applyNumberFormat="1" applyFont="1" applyFill="1" applyBorder="1" applyAlignment="1">
      <alignment horizontal="left" vertical="top" wrapText="1"/>
    </xf>
    <xf numFmtId="0" fontId="16" fillId="0" borderId="1" xfId="0" applyFont="1" applyFill="1" applyBorder="1" applyAlignment="1">
      <alignment horizontal="center" vertical="center" wrapText="1"/>
    </xf>
    <xf numFmtId="0" fontId="16" fillId="0" borderId="1" xfId="2" applyFont="1" applyFill="1" applyBorder="1" applyAlignment="1">
      <alignment horizontal="center" vertical="center" wrapText="1"/>
    </xf>
    <xf numFmtId="0" fontId="20" fillId="0" borderId="5" xfId="2" applyFont="1" applyFill="1" applyBorder="1" applyAlignment="1">
      <alignment horizontal="center" vertical="center" wrapText="1"/>
    </xf>
    <xf numFmtId="49" fontId="20" fillId="0" borderId="8" xfId="2" applyNumberFormat="1" applyFont="1" applyFill="1" applyBorder="1" applyAlignment="1">
      <alignment horizontal="center" vertical="center" wrapText="1"/>
    </xf>
    <xf numFmtId="0" fontId="20" fillId="0" borderId="5" xfId="2" applyFont="1" applyFill="1" applyBorder="1" applyAlignment="1">
      <alignment horizontal="left" vertical="center" wrapText="1"/>
    </xf>
    <xf numFmtId="0" fontId="20" fillId="0" borderId="8" xfId="2" applyFont="1" applyFill="1" applyBorder="1" applyAlignment="1">
      <alignment horizontal="left" vertical="center" wrapText="1"/>
    </xf>
    <xf numFmtId="4" fontId="20" fillId="0" borderId="11" xfId="2" applyNumberFormat="1" applyFont="1" applyFill="1" applyBorder="1" applyAlignment="1">
      <alignment horizontal="center" vertical="center" wrapText="1"/>
    </xf>
    <xf numFmtId="4" fontId="20" fillId="0" borderId="8" xfId="2" applyNumberFormat="1" applyFont="1" applyFill="1" applyBorder="1" applyAlignment="1">
      <alignment horizontal="center" vertical="center" wrapText="1"/>
    </xf>
    <xf numFmtId="4" fontId="20" fillId="0" borderId="5" xfId="2" applyNumberFormat="1" applyFont="1" applyFill="1" applyBorder="1" applyAlignment="1">
      <alignment horizontal="center" vertical="center" wrapText="1"/>
    </xf>
    <xf numFmtId="0" fontId="15" fillId="0" borderId="5" xfId="0" applyFont="1" applyFill="1" applyBorder="1" applyAlignment="1">
      <alignment horizontal="center" vertical="center" wrapText="1"/>
    </xf>
    <xf numFmtId="0" fontId="20" fillId="0" borderId="5" xfId="2" applyFont="1" applyFill="1" applyBorder="1" applyAlignment="1">
      <alignment horizontal="center" vertical="center"/>
    </xf>
    <xf numFmtId="0" fontId="20" fillId="0" borderId="8" xfId="2" applyFont="1" applyFill="1" applyBorder="1" applyAlignment="1">
      <alignment horizontal="center" vertical="center"/>
    </xf>
    <xf numFmtId="0" fontId="15" fillId="0" borderId="5" xfId="2" applyFont="1" applyFill="1" applyBorder="1" applyAlignment="1">
      <alignment horizontal="center" vertical="center" wrapText="1"/>
    </xf>
    <xf numFmtId="0" fontId="15" fillId="0" borderId="8" xfId="2" applyFont="1" applyFill="1" applyBorder="1" applyAlignment="1">
      <alignment horizontal="center" vertical="center" wrapText="1"/>
    </xf>
    <xf numFmtId="0" fontId="33" fillId="0" borderId="5" xfId="0" applyFont="1" applyFill="1" applyBorder="1" applyAlignment="1">
      <alignment horizontal="center" vertical="center" wrapText="1"/>
    </xf>
    <xf numFmtId="4" fontId="21" fillId="0" borderId="1" xfId="3" applyNumberFormat="1" applyFont="1" applyFill="1" applyBorder="1" applyAlignment="1">
      <alignment horizontal="left" vertical="top" wrapText="1"/>
    </xf>
    <xf numFmtId="2" fontId="20" fillId="0" borderId="1" xfId="3" applyNumberFormat="1" applyFont="1" applyFill="1" applyBorder="1" applyAlignment="1">
      <alignment horizontal="center" vertical="center" wrapText="1"/>
    </xf>
    <xf numFmtId="0" fontId="20" fillId="0" borderId="1" xfId="2"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1" xfId="3" applyFont="1" applyFill="1" applyBorder="1" applyAlignment="1">
      <alignment horizontal="left" vertical="top" wrapText="1"/>
    </xf>
    <xf numFmtId="0" fontId="20" fillId="0" borderId="1" xfId="3" applyFont="1" applyFill="1" applyBorder="1" applyAlignment="1">
      <alignment horizontal="center" vertical="center" wrapText="1"/>
    </xf>
    <xf numFmtId="4" fontId="20" fillId="0" borderId="1" xfId="3" applyNumberFormat="1" applyFont="1" applyFill="1" applyBorder="1" applyAlignment="1">
      <alignment horizontal="center" vertical="center" wrapText="1"/>
    </xf>
    <xf numFmtId="0" fontId="16" fillId="0" borderId="1" xfId="2" applyFont="1" applyFill="1" applyBorder="1" applyAlignment="1">
      <alignment horizontal="justify" vertical="center" wrapText="1"/>
    </xf>
    <xf numFmtId="0" fontId="16" fillId="0" borderId="1" xfId="2" applyFont="1" applyFill="1" applyBorder="1" applyAlignment="1">
      <alignment horizontal="justify" vertical="center"/>
    </xf>
    <xf numFmtId="0" fontId="8" fillId="0" borderId="1" xfId="2" applyFont="1" applyFill="1" applyBorder="1" applyAlignment="1">
      <alignment horizontal="center" vertical="center" wrapText="1"/>
    </xf>
    <xf numFmtId="0" fontId="8" fillId="0" borderId="0" xfId="2" applyFont="1" applyFill="1" applyAlignment="1">
      <alignment horizontal="center" vertical="top" wrapText="1"/>
    </xf>
    <xf numFmtId="0" fontId="7" fillId="0" borderId="0" xfId="2" applyFont="1" applyFill="1" applyAlignment="1">
      <alignment horizontal="center" vertical="center" wrapText="1"/>
    </xf>
    <xf numFmtId="0" fontId="8" fillId="0" borderId="1" xfId="2" applyFont="1" applyFill="1" applyBorder="1" applyAlignment="1">
      <alignment horizontal="center" vertical="top"/>
    </xf>
    <xf numFmtId="0" fontId="8" fillId="0" borderId="1" xfId="2" applyFont="1" applyFill="1" applyBorder="1" applyAlignment="1">
      <alignment horizontal="center" vertical="top" wrapText="1"/>
    </xf>
    <xf numFmtId="0" fontId="8" fillId="0" borderId="5" xfId="2" applyFont="1" applyFill="1" applyBorder="1" applyAlignment="1">
      <alignment horizontal="center" vertical="center" wrapText="1"/>
    </xf>
    <xf numFmtId="0" fontId="8" fillId="0" borderId="11" xfId="2" applyFont="1" applyFill="1" applyBorder="1" applyAlignment="1">
      <alignment horizontal="center" vertical="center" wrapText="1"/>
    </xf>
    <xf numFmtId="0" fontId="8" fillId="0" borderId="8" xfId="2" applyFont="1" applyFill="1" applyBorder="1" applyAlignment="1">
      <alignment horizontal="center" vertical="center" wrapText="1"/>
    </xf>
    <xf numFmtId="49" fontId="8" fillId="0" borderId="5" xfId="2" applyNumberFormat="1" applyFont="1" applyFill="1" applyBorder="1" applyAlignment="1">
      <alignment horizontal="center" vertical="center" wrapText="1"/>
    </xf>
    <xf numFmtId="49" fontId="8" fillId="0" borderId="11" xfId="2" applyNumberFormat="1" applyFont="1" applyFill="1" applyBorder="1" applyAlignment="1">
      <alignment horizontal="center" vertical="center" wrapText="1"/>
    </xf>
    <xf numFmtId="49" fontId="8" fillId="0" borderId="8" xfId="2" applyNumberFormat="1" applyFont="1" applyFill="1" applyBorder="1" applyAlignment="1">
      <alignment horizontal="center" vertical="center" wrapText="1"/>
    </xf>
    <xf numFmtId="0" fontId="8" fillId="0" borderId="1" xfId="2"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8" fillId="0" borderId="5" xfId="2" applyFont="1" applyFill="1" applyBorder="1" applyAlignment="1">
      <alignment horizontal="left" vertical="center" wrapText="1"/>
    </xf>
    <xf numFmtId="0" fontId="8" fillId="0" borderId="8" xfId="2" applyFont="1" applyFill="1" applyBorder="1" applyAlignment="1">
      <alignment horizontal="left" vertical="center" wrapText="1"/>
    </xf>
    <xf numFmtId="0" fontId="8" fillId="0" borderId="1" xfId="2" applyFont="1" applyFill="1" applyBorder="1" applyAlignment="1">
      <alignment horizontal="left" vertical="top" wrapText="1"/>
    </xf>
    <xf numFmtId="0" fontId="7" fillId="7" borderId="1" xfId="2" applyFont="1" applyFill="1" applyBorder="1" applyAlignment="1">
      <alignment horizontal="left" vertical="center" wrapText="1"/>
    </xf>
    <xf numFmtId="0" fontId="8" fillId="0" borderId="2"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8" fillId="0" borderId="4" xfId="2" applyFont="1" applyFill="1" applyBorder="1" applyAlignment="1">
      <alignment horizontal="center" vertical="center" wrapText="1"/>
    </xf>
    <xf numFmtId="0" fontId="8" fillId="0" borderId="1" xfId="0" applyFont="1" applyFill="1" applyBorder="1" applyAlignment="1">
      <alignment horizontal="left" vertical="center"/>
    </xf>
    <xf numFmtId="0" fontId="8" fillId="0" borderId="1" xfId="0" applyFont="1" applyFill="1" applyBorder="1" applyAlignment="1">
      <alignment vertical="center" wrapText="1"/>
    </xf>
    <xf numFmtId="0" fontId="16" fillId="0" borderId="1" xfId="2" applyFont="1" applyFill="1" applyBorder="1" applyAlignment="1">
      <alignment horizontal="left" vertical="center" wrapText="1"/>
    </xf>
    <xf numFmtId="0" fontId="20" fillId="0" borderId="1" xfId="2" applyFont="1" applyFill="1" applyBorder="1" applyAlignment="1">
      <alignment horizontal="left" vertical="center" wrapText="1"/>
    </xf>
    <xf numFmtId="0" fontId="7" fillId="0" borderId="0" xfId="2" applyFont="1" applyFill="1" applyAlignment="1">
      <alignment horizontal="center" vertical="center"/>
    </xf>
    <xf numFmtId="0" fontId="8" fillId="0" borderId="1" xfId="2" applyFont="1" applyFill="1" applyBorder="1" applyAlignment="1">
      <alignment horizontal="justify" vertical="center" wrapText="1"/>
    </xf>
    <xf numFmtId="49" fontId="11" fillId="0" borderId="1" xfId="2" applyNumberFormat="1" applyFont="1" applyFill="1" applyBorder="1" applyAlignment="1">
      <alignment horizontal="justify" vertical="top" wrapText="1"/>
    </xf>
    <xf numFmtId="0" fontId="11" fillId="5" borderId="1" xfId="2" applyFont="1" applyFill="1" applyBorder="1" applyAlignment="1">
      <alignment horizontal="left" vertical="top" wrapText="1"/>
    </xf>
    <xf numFmtId="0" fontId="11" fillId="0" borderId="1" xfId="2" applyFont="1" applyFill="1" applyBorder="1" applyAlignment="1">
      <alignment horizontal="left" vertical="top" wrapText="1"/>
    </xf>
    <xf numFmtId="49" fontId="11" fillId="0" borderId="1" xfId="2" applyNumberFormat="1" applyFont="1" applyFill="1" applyBorder="1" applyAlignment="1">
      <alignment horizontal="left" vertical="top" wrapText="1"/>
    </xf>
    <xf numFmtId="0" fontId="38" fillId="0" borderId="2" xfId="2" applyFont="1" applyFill="1" applyBorder="1" applyAlignment="1">
      <alignment horizontal="left" vertical="center" wrapText="1"/>
    </xf>
    <xf numFmtId="0" fontId="38" fillId="0" borderId="3" xfId="2" applyFont="1" applyFill="1" applyBorder="1" applyAlignment="1">
      <alignment horizontal="left" vertical="center" wrapText="1"/>
    </xf>
    <xf numFmtId="0" fontId="38" fillId="0" borderId="4" xfId="2" applyFont="1" applyFill="1" applyBorder="1" applyAlignment="1">
      <alignment horizontal="left" vertical="center" wrapText="1"/>
    </xf>
    <xf numFmtId="0" fontId="11" fillId="5" borderId="1" xfId="2" applyFont="1" applyFill="1" applyBorder="1" applyAlignment="1">
      <alignment horizontal="justify" vertical="top" wrapText="1"/>
    </xf>
    <xf numFmtId="0" fontId="11" fillId="0" borderId="1" xfId="2" applyFont="1" applyFill="1" applyBorder="1" applyAlignment="1">
      <alignment horizontal="justify" vertical="top" wrapText="1"/>
    </xf>
    <xf numFmtId="0" fontId="11" fillId="5" borderId="8" xfId="2" applyFont="1" applyFill="1" applyBorder="1" applyAlignment="1">
      <alignment horizontal="justify" vertical="top" wrapText="1"/>
    </xf>
    <xf numFmtId="0" fontId="11" fillId="5" borderId="8" xfId="2" applyFont="1" applyFill="1" applyBorder="1" applyAlignment="1">
      <alignment horizontal="left" vertical="top" wrapText="1"/>
    </xf>
    <xf numFmtId="0" fontId="10" fillId="0" borderId="0" xfId="2" applyFont="1" applyFill="1" applyAlignment="1">
      <alignment horizontal="center" vertical="top" wrapText="1"/>
    </xf>
    <xf numFmtId="0" fontId="10" fillId="0" borderId="0" xfId="2" applyFont="1" applyFill="1" applyAlignment="1">
      <alignment horizontal="left" vertical="top" wrapText="1"/>
    </xf>
    <xf numFmtId="0" fontId="11" fillId="0" borderId="1" xfId="2" applyFont="1" applyFill="1" applyBorder="1" applyAlignment="1">
      <alignment horizontal="center" vertical="center" wrapText="1"/>
    </xf>
    <xf numFmtId="0" fontId="11" fillId="0" borderId="5" xfId="2" applyFont="1" applyFill="1" applyBorder="1" applyAlignment="1">
      <alignment horizontal="center" vertical="center" wrapText="1"/>
    </xf>
    <xf numFmtId="0" fontId="16" fillId="0" borderId="0" xfId="0" applyFont="1" applyFill="1" applyAlignment="1">
      <alignment horizontal="left" vertical="center" wrapText="1"/>
    </xf>
    <xf numFmtId="0" fontId="16" fillId="0" borderId="0" xfId="0" applyFont="1" applyFill="1" applyAlignment="1">
      <alignment horizontal="left" vertical="center"/>
    </xf>
    <xf numFmtId="0" fontId="28" fillId="0" borderId="10" xfId="0" applyFont="1" applyFill="1" applyBorder="1" applyAlignment="1">
      <alignment horizontal="center"/>
    </xf>
    <xf numFmtId="0" fontId="16" fillId="0" borderId="1" xfId="0" applyFont="1" applyFill="1" applyBorder="1" applyAlignment="1">
      <alignment horizontal="center" vertical="center" wrapText="1"/>
    </xf>
    <xf numFmtId="0" fontId="55" fillId="3" borderId="1" xfId="0" applyFont="1" applyFill="1" applyBorder="1" applyAlignment="1">
      <alignment horizontal="left" vertical="center" wrapText="1"/>
    </xf>
    <xf numFmtId="0" fontId="55" fillId="3" borderId="1" xfId="0" applyFont="1" applyFill="1" applyBorder="1" applyAlignment="1">
      <alignment horizontal="left" vertical="top" wrapText="1"/>
    </xf>
    <xf numFmtId="0" fontId="55" fillId="3" borderId="1" xfId="0" applyFont="1" applyFill="1" applyBorder="1" applyAlignment="1">
      <alignment vertical="center" wrapText="1"/>
    </xf>
    <xf numFmtId="0" fontId="16" fillId="0" borderId="1" xfId="0" applyFont="1" applyFill="1" applyBorder="1" applyAlignment="1">
      <alignment vertical="center" wrapText="1"/>
    </xf>
    <xf numFmtId="0" fontId="16" fillId="0" borderId="5"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55" fillId="3" borderId="5" xfId="0" applyFont="1" applyFill="1" applyBorder="1" applyAlignment="1">
      <alignment horizontal="left" vertical="center" wrapText="1"/>
    </xf>
    <xf numFmtId="0" fontId="55" fillId="3" borderId="11" xfId="0" applyFont="1" applyFill="1" applyBorder="1" applyAlignment="1">
      <alignment horizontal="left" vertical="center" wrapText="1"/>
    </xf>
    <xf numFmtId="0" fontId="55" fillId="3" borderId="5" xfId="0" applyFont="1" applyFill="1" applyBorder="1" applyAlignment="1">
      <alignment horizontal="left" vertical="top" wrapText="1"/>
    </xf>
    <xf numFmtId="0" fontId="55" fillId="3" borderId="11" xfId="0" applyFont="1" applyFill="1" applyBorder="1" applyAlignment="1">
      <alignment horizontal="left" vertical="top" wrapText="1"/>
    </xf>
    <xf numFmtId="0" fontId="16" fillId="0" borderId="8" xfId="0" applyFont="1" applyFill="1" applyBorder="1" applyAlignment="1">
      <alignment horizontal="center" vertical="center" wrapText="1"/>
    </xf>
    <xf numFmtId="0" fontId="16" fillId="0" borderId="5" xfId="0" applyFont="1" applyFill="1" applyBorder="1" applyAlignment="1">
      <alignment horizontal="left" vertical="center" wrapText="1"/>
    </xf>
    <xf numFmtId="0" fontId="16" fillId="0" borderId="11"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1"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11" xfId="0" applyFont="1" applyFill="1" applyBorder="1" applyAlignment="1">
      <alignment horizontal="left" vertical="top" wrapText="1"/>
    </xf>
    <xf numFmtId="0" fontId="16" fillId="0" borderId="8" xfId="0" applyFont="1" applyFill="1" applyBorder="1" applyAlignment="1">
      <alignment horizontal="left" vertical="top" wrapText="1"/>
    </xf>
    <xf numFmtId="0" fontId="16" fillId="0" borderId="1" xfId="0" applyFont="1" applyFill="1" applyBorder="1" applyAlignment="1">
      <alignment horizontal="left" vertical="center" wrapText="1"/>
    </xf>
    <xf numFmtId="0" fontId="55" fillId="0" borderId="5" xfId="0" applyFont="1" applyFill="1" applyBorder="1" applyAlignment="1">
      <alignment horizontal="center" vertical="center" wrapText="1"/>
    </xf>
    <xf numFmtId="0" fontId="55" fillId="0" borderId="11" xfId="0" applyFont="1" applyFill="1" applyBorder="1" applyAlignment="1">
      <alignment horizontal="center" vertical="center" wrapText="1"/>
    </xf>
    <xf numFmtId="0" fontId="55" fillId="0" borderId="8" xfId="0" applyFont="1" applyFill="1" applyBorder="1" applyAlignment="1">
      <alignment horizontal="center" vertical="center" wrapText="1"/>
    </xf>
    <xf numFmtId="0" fontId="55" fillId="3" borderId="5" xfId="0" applyFont="1" applyFill="1" applyBorder="1" applyAlignment="1">
      <alignment horizontal="center" vertical="center" wrapText="1"/>
    </xf>
    <xf numFmtId="0" fontId="55" fillId="3" borderId="11" xfId="0" applyFont="1" applyFill="1" applyBorder="1" applyAlignment="1">
      <alignment horizontal="center" vertical="center" wrapText="1"/>
    </xf>
    <xf numFmtId="0" fontId="55" fillId="3" borderId="8" xfId="0" applyFont="1" applyFill="1" applyBorder="1" applyAlignment="1">
      <alignment horizontal="center" vertical="center" wrapText="1"/>
    </xf>
    <xf numFmtId="0" fontId="55" fillId="3" borderId="8" xfId="0" applyFont="1" applyFill="1" applyBorder="1" applyAlignment="1">
      <alignment horizontal="left" vertical="center" wrapText="1"/>
    </xf>
    <xf numFmtId="0" fontId="55" fillId="3" borderId="8" xfId="0" applyFont="1" applyFill="1" applyBorder="1" applyAlignment="1">
      <alignment horizontal="left" vertical="top" wrapText="1"/>
    </xf>
    <xf numFmtId="0" fontId="55" fillId="3" borderId="1" xfId="0" applyFont="1" applyFill="1" applyBorder="1" applyAlignment="1">
      <alignment horizontal="center" vertical="center" wrapText="1"/>
    </xf>
    <xf numFmtId="0" fontId="28" fillId="0" borderId="10" xfId="2" applyFont="1" applyFill="1" applyBorder="1" applyAlignment="1">
      <alignment horizontal="center" vertical="center" wrapText="1"/>
    </xf>
    <xf numFmtId="0" fontId="16" fillId="0" borderId="1" xfId="2" applyFont="1" applyFill="1" applyBorder="1" applyAlignment="1">
      <alignment horizontal="center" vertical="center" wrapText="1"/>
    </xf>
    <xf numFmtId="0" fontId="28" fillId="0" borderId="1" xfId="2" applyFont="1" applyFill="1" applyBorder="1" applyAlignment="1">
      <alignment vertical="center" wrapText="1"/>
    </xf>
    <xf numFmtId="0" fontId="55" fillId="3" borderId="1" xfId="2" applyFont="1" applyFill="1" applyBorder="1" applyAlignment="1">
      <alignment vertical="center" wrapText="1"/>
    </xf>
    <xf numFmtId="0" fontId="55" fillId="3" borderId="1" xfId="2" applyFont="1" applyFill="1" applyBorder="1" applyAlignment="1">
      <alignment horizontal="left" vertical="center" wrapText="1"/>
    </xf>
    <xf numFmtId="0" fontId="16" fillId="0" borderId="5" xfId="2" applyFont="1" applyFill="1" applyBorder="1" applyAlignment="1">
      <alignment horizontal="center" vertical="center" wrapText="1"/>
    </xf>
    <xf numFmtId="0" fontId="16" fillId="0" borderId="11" xfId="2" applyFont="1" applyFill="1" applyBorder="1" applyAlignment="1">
      <alignment horizontal="center" vertical="center" wrapText="1"/>
    </xf>
    <xf numFmtId="0" fontId="16" fillId="0" borderId="8" xfId="2" applyFont="1" applyFill="1" applyBorder="1" applyAlignment="1">
      <alignment horizontal="center" vertical="center" wrapText="1"/>
    </xf>
    <xf numFmtId="0" fontId="16" fillId="4" borderId="1" xfId="2" applyFont="1" applyFill="1" applyBorder="1" applyAlignment="1">
      <alignment horizontal="left" vertical="center" wrapText="1"/>
    </xf>
    <xf numFmtId="0" fontId="16" fillId="4" borderId="5" xfId="2" applyFont="1" applyFill="1" applyBorder="1" applyAlignment="1">
      <alignment horizontal="left" vertical="center" wrapText="1"/>
    </xf>
    <xf numFmtId="0" fontId="16" fillId="4" borderId="11" xfId="2" applyFont="1" applyFill="1" applyBorder="1" applyAlignment="1">
      <alignment horizontal="left" vertical="center" wrapText="1"/>
    </xf>
    <xf numFmtId="0" fontId="16" fillId="4" borderId="8" xfId="2" applyFont="1" applyFill="1" applyBorder="1" applyAlignment="1">
      <alignment horizontal="left" vertical="center" wrapText="1"/>
    </xf>
    <xf numFmtId="0" fontId="16" fillId="4" borderId="1" xfId="2" applyFont="1" applyFill="1" applyBorder="1" applyAlignment="1">
      <alignment vertical="center" wrapText="1"/>
    </xf>
    <xf numFmtId="0" fontId="55" fillId="3" borderId="5" xfId="2" applyFont="1" applyFill="1" applyBorder="1" applyAlignment="1">
      <alignment horizontal="left" vertical="center" wrapText="1"/>
    </xf>
    <xf numFmtId="0" fontId="55" fillId="3" borderId="11" xfId="2" applyFont="1" applyFill="1" applyBorder="1" applyAlignment="1">
      <alignment horizontal="left" vertical="center" wrapText="1"/>
    </xf>
    <xf numFmtId="0" fontId="55" fillId="3" borderId="8" xfId="2" applyFont="1" applyFill="1" applyBorder="1" applyAlignment="1">
      <alignment horizontal="left" vertical="center" wrapText="1"/>
    </xf>
    <xf numFmtId="0" fontId="44" fillId="0" borderId="5" xfId="5" applyFont="1" applyBorder="1" applyAlignment="1">
      <alignment horizontal="center" vertical="center" wrapText="1"/>
    </xf>
    <xf numFmtId="0" fontId="44" fillId="0" borderId="8" xfId="5" applyFont="1" applyBorder="1" applyAlignment="1">
      <alignment horizontal="center" vertical="center" wrapText="1"/>
    </xf>
    <xf numFmtId="49" fontId="42" fillId="0" borderId="5" xfId="5" applyNumberFormat="1" applyFont="1" applyBorder="1" applyAlignment="1">
      <alignment horizontal="left" vertical="center" wrapText="1"/>
    </xf>
    <xf numFmtId="49" fontId="42" fillId="0" borderId="8" xfId="5" applyNumberFormat="1" applyFont="1" applyBorder="1" applyAlignment="1">
      <alignment horizontal="left" vertical="center" wrapText="1"/>
    </xf>
    <xf numFmtId="49" fontId="42" fillId="0" borderId="11" xfId="5" applyNumberFormat="1" applyFont="1" applyBorder="1" applyAlignment="1">
      <alignment horizontal="left" vertical="center" wrapText="1"/>
    </xf>
    <xf numFmtId="0" fontId="42" fillId="0" borderId="5" xfId="5" applyFont="1" applyBorder="1" applyAlignment="1">
      <alignment horizontal="left" vertical="center" wrapText="1"/>
    </xf>
    <xf numFmtId="0" fontId="42" fillId="0" borderId="11" xfId="5" applyFont="1" applyBorder="1" applyAlignment="1">
      <alignment horizontal="left" vertical="center" wrapText="1"/>
    </xf>
    <xf numFmtId="0" fontId="21" fillId="0" borderId="5" xfId="5" applyFont="1" applyBorder="1" applyAlignment="1">
      <alignment horizontal="center" vertical="center" wrapText="1"/>
    </xf>
    <xf numFmtId="0" fontId="21" fillId="0" borderId="8" xfId="5" applyFont="1" applyBorder="1" applyAlignment="1">
      <alignment horizontal="center" vertical="center" wrapText="1"/>
    </xf>
    <xf numFmtId="0" fontId="42" fillId="0" borderId="1" xfId="5" applyFont="1" applyBorder="1" applyAlignment="1">
      <alignment horizontal="center" vertical="center" wrapText="1"/>
    </xf>
    <xf numFmtId="0" fontId="42" fillId="0" borderId="2" xfId="5" applyFont="1" applyBorder="1" applyAlignment="1">
      <alignment horizontal="center" vertical="center" wrapText="1"/>
    </xf>
    <xf numFmtId="0" fontId="42" fillId="0" borderId="4" xfId="5" applyFont="1" applyBorder="1" applyAlignment="1">
      <alignment horizontal="center" vertical="center" wrapText="1"/>
    </xf>
    <xf numFmtId="0" fontId="39" fillId="0" borderId="0" xfId="5" applyFont="1" applyAlignment="1">
      <alignment horizontal="left" wrapText="1"/>
    </xf>
    <xf numFmtId="0" fontId="41" fillId="0" borderId="0" xfId="5" applyFont="1" applyAlignment="1">
      <alignment horizontal="center" vertical="center" wrapText="1"/>
    </xf>
    <xf numFmtId="0" fontId="42" fillId="0" borderId="1" xfId="5" applyFont="1" applyBorder="1" applyAlignment="1">
      <alignment horizontal="center" vertical="center"/>
    </xf>
    <xf numFmtId="0" fontId="15" fillId="0" borderId="1" xfId="5" applyFont="1" applyBorder="1" applyAlignment="1">
      <alignment horizontal="center" vertical="center" wrapText="1"/>
    </xf>
    <xf numFmtId="0" fontId="20" fillId="0" borderId="2" xfId="2" applyFont="1" applyFill="1" applyBorder="1" applyAlignment="1">
      <alignment horizontal="left" vertical="center" wrapText="1"/>
    </xf>
    <xf numFmtId="0" fontId="20" fillId="0" borderId="3" xfId="2" applyFont="1" applyFill="1" applyBorder="1" applyAlignment="1">
      <alignment horizontal="left" vertical="center" wrapText="1"/>
    </xf>
    <xf numFmtId="0" fontId="20" fillId="0" borderId="4" xfId="2" applyFont="1" applyFill="1" applyBorder="1" applyAlignment="1">
      <alignment horizontal="left" vertical="center" wrapText="1"/>
    </xf>
    <xf numFmtId="49" fontId="20" fillId="0" borderId="2" xfId="2" applyNumberFormat="1" applyFont="1" applyFill="1" applyBorder="1" applyAlignment="1">
      <alignment horizontal="left" vertical="center" wrapText="1"/>
    </xf>
    <xf numFmtId="49" fontId="20" fillId="0" borderId="3" xfId="2" applyNumberFormat="1" applyFont="1" applyFill="1" applyBorder="1" applyAlignment="1">
      <alignment horizontal="left" vertical="center" wrapText="1"/>
    </xf>
    <xf numFmtId="49" fontId="20" fillId="0" borderId="4" xfId="2" applyNumberFormat="1" applyFont="1" applyFill="1" applyBorder="1" applyAlignment="1">
      <alignment horizontal="left" vertical="center" wrapText="1"/>
    </xf>
    <xf numFmtId="4" fontId="21" fillId="0" borderId="1" xfId="3" applyNumberFormat="1" applyFont="1" applyFill="1" applyBorder="1" applyAlignment="1">
      <alignment horizontal="left" vertical="top" wrapText="1"/>
    </xf>
    <xf numFmtId="2" fontId="20" fillId="0" borderId="1" xfId="3" applyNumberFormat="1" applyFont="1" applyFill="1" applyBorder="1" applyAlignment="1">
      <alignment horizontal="center" vertical="center" wrapText="1"/>
    </xf>
    <xf numFmtId="0" fontId="20" fillId="0" borderId="1" xfId="2" applyFont="1" applyFill="1" applyBorder="1" applyAlignment="1">
      <alignment horizontal="center" vertical="center" wrapText="1"/>
    </xf>
    <xf numFmtId="0" fontId="20" fillId="0" borderId="1" xfId="0" applyFont="1" applyFill="1" applyBorder="1" applyAlignment="1">
      <alignment horizontal="center" vertical="center" wrapText="1"/>
    </xf>
    <xf numFmtId="49" fontId="20" fillId="0" borderId="5" xfId="2" applyNumberFormat="1" applyFont="1" applyFill="1" applyBorder="1" applyAlignment="1">
      <alignment horizontal="center" vertical="center" wrapText="1"/>
    </xf>
    <xf numFmtId="49" fontId="20" fillId="0" borderId="11" xfId="2" applyNumberFormat="1" applyFont="1" applyFill="1" applyBorder="1" applyAlignment="1">
      <alignment horizontal="center" vertical="center" wrapText="1"/>
    </xf>
    <xf numFmtId="0" fontId="20" fillId="0" borderId="1" xfId="3" applyFont="1" applyFill="1" applyBorder="1" applyAlignment="1">
      <alignment horizontal="left" vertical="top" wrapText="1"/>
    </xf>
    <xf numFmtId="0" fontId="20" fillId="0" borderId="1" xfId="3" applyFont="1" applyFill="1" applyBorder="1" applyAlignment="1">
      <alignment horizontal="center" vertical="center" wrapText="1"/>
    </xf>
    <xf numFmtId="4" fontId="20" fillId="0" borderId="1" xfId="3" applyNumberFormat="1" applyFont="1" applyFill="1" applyBorder="1" applyAlignment="1">
      <alignment horizontal="center" vertical="center" wrapText="1"/>
    </xf>
    <xf numFmtId="0" fontId="20" fillId="0" borderId="5" xfId="2" applyFont="1" applyFill="1" applyBorder="1" applyAlignment="1">
      <alignment horizontal="center" vertical="center" wrapText="1"/>
    </xf>
    <xf numFmtId="0" fontId="20" fillId="0" borderId="8" xfId="2" applyFont="1" applyFill="1" applyBorder="1" applyAlignment="1">
      <alignment horizontal="center" vertical="center" wrapText="1"/>
    </xf>
    <xf numFmtId="49" fontId="20" fillId="0" borderId="8" xfId="2" applyNumberFormat="1" applyFont="1" applyFill="1" applyBorder="1" applyAlignment="1">
      <alignment horizontal="center" vertical="center" wrapText="1"/>
    </xf>
    <xf numFmtId="0" fontId="20" fillId="0" borderId="5" xfId="2" applyFont="1" applyFill="1" applyBorder="1" applyAlignment="1">
      <alignment horizontal="left" vertical="top" wrapText="1"/>
    </xf>
    <xf numFmtId="0" fontId="20" fillId="0" borderId="8" xfId="2" applyFont="1" applyFill="1" applyBorder="1" applyAlignment="1">
      <alignment horizontal="left" vertical="top" wrapText="1"/>
    </xf>
    <xf numFmtId="4" fontId="20" fillId="0" borderId="5" xfId="2" applyNumberFormat="1" applyFont="1" applyFill="1" applyBorder="1" applyAlignment="1">
      <alignment horizontal="center" vertical="center" wrapText="1"/>
    </xf>
    <xf numFmtId="4" fontId="20" fillId="0" borderId="8" xfId="2" applyNumberFormat="1" applyFont="1" applyFill="1" applyBorder="1" applyAlignment="1">
      <alignment horizontal="center" vertical="center" wrapText="1"/>
    </xf>
    <xf numFmtId="0" fontId="33" fillId="0" borderId="5"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20" fillId="0" borderId="5" xfId="2" applyFont="1" applyFill="1" applyBorder="1" applyAlignment="1">
      <alignment horizontal="left" vertical="center" wrapText="1"/>
    </xf>
    <xf numFmtId="0" fontId="20" fillId="0" borderId="8" xfId="2" applyFont="1" applyFill="1" applyBorder="1" applyAlignment="1">
      <alignment horizontal="left" vertical="center" wrapText="1"/>
    </xf>
    <xf numFmtId="0" fontId="20" fillId="0" borderId="5" xfId="2" applyFont="1" applyFill="1" applyBorder="1" applyAlignment="1">
      <alignment horizontal="center" vertical="center"/>
    </xf>
    <xf numFmtId="0" fontId="20" fillId="0" borderId="8" xfId="2" applyFont="1" applyFill="1" applyBorder="1" applyAlignment="1">
      <alignment horizontal="center" vertical="center"/>
    </xf>
    <xf numFmtId="0" fontId="34" fillId="0" borderId="5" xfId="2" applyFont="1" applyFill="1" applyBorder="1" applyAlignment="1">
      <alignment horizontal="center" vertical="center" wrapText="1"/>
    </xf>
    <xf numFmtId="0" fontId="18" fillId="0" borderId="10" xfId="2" applyFont="1" applyFill="1" applyBorder="1" applyAlignment="1">
      <alignment horizontal="center" vertical="top" wrapText="1"/>
    </xf>
    <xf numFmtId="49" fontId="20" fillId="0" borderId="5" xfId="2" applyNumberFormat="1" applyFont="1" applyFill="1" applyBorder="1" applyAlignment="1">
      <alignment horizontal="center" vertical="center"/>
    </xf>
    <xf numFmtId="49" fontId="20" fillId="0" borderId="8" xfId="2" applyNumberFormat="1" applyFont="1" applyFill="1" applyBorder="1" applyAlignment="1">
      <alignment horizontal="center" vertical="center"/>
    </xf>
    <xf numFmtId="0" fontId="15" fillId="0" borderId="5" xfId="2" applyFont="1" applyFill="1" applyBorder="1" applyAlignment="1">
      <alignment horizontal="left" vertical="center" wrapText="1"/>
    </xf>
    <xf numFmtId="0" fontId="15" fillId="0" borderId="8" xfId="2" applyFont="1" applyFill="1" applyBorder="1" applyAlignment="1">
      <alignment horizontal="left" vertical="center" wrapText="1"/>
    </xf>
    <xf numFmtId="0" fontId="15" fillId="0" borderId="5" xfId="2" applyFont="1" applyFill="1" applyBorder="1" applyAlignment="1">
      <alignment horizontal="center" vertical="center" wrapText="1"/>
    </xf>
    <xf numFmtId="0" fontId="15" fillId="0" borderId="8" xfId="2" applyFont="1" applyFill="1" applyBorder="1" applyAlignment="1">
      <alignment horizontal="center" vertical="center" wrapText="1"/>
    </xf>
    <xf numFmtId="0" fontId="15" fillId="0" borderId="5" xfId="0" applyFont="1" applyFill="1" applyBorder="1" applyAlignment="1">
      <alignment horizontal="center" vertical="center" wrapText="1"/>
    </xf>
    <xf numFmtId="0" fontId="20" fillId="0" borderId="11" xfId="2" applyFont="1" applyFill="1" applyBorder="1" applyAlignment="1">
      <alignment horizontal="left" vertical="center" wrapText="1"/>
    </xf>
    <xf numFmtId="0" fontId="20" fillId="0" borderId="11" xfId="2" applyFont="1" applyFill="1" applyBorder="1" applyAlignment="1">
      <alignment horizontal="center" vertical="center" wrapText="1"/>
    </xf>
    <xf numFmtId="4" fontId="20" fillId="0" borderId="6" xfId="2" applyNumberFormat="1" applyFont="1" applyFill="1" applyBorder="1" applyAlignment="1">
      <alignment horizontal="center" vertical="center" wrapText="1"/>
    </xf>
    <xf numFmtId="4" fontId="20" fillId="0" borderId="14" xfId="2" applyNumberFormat="1" applyFont="1" applyFill="1" applyBorder="1" applyAlignment="1">
      <alignment horizontal="center" vertical="center" wrapText="1"/>
    </xf>
    <xf numFmtId="4" fontId="20" fillId="0" borderId="11" xfId="2" applyNumberFormat="1" applyFont="1" applyFill="1" applyBorder="1" applyAlignment="1">
      <alignment horizontal="center" vertical="center" wrapText="1"/>
    </xf>
    <xf numFmtId="0" fontId="33" fillId="0" borderId="7"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6" fillId="0" borderId="2" xfId="2" applyFont="1" applyFill="1" applyBorder="1" applyAlignment="1">
      <alignment horizontal="left" vertical="center" wrapText="1"/>
    </xf>
    <xf numFmtId="0" fontId="16" fillId="0" borderId="4" xfId="2" applyFont="1" applyFill="1" applyBorder="1" applyAlignment="1">
      <alignment horizontal="left" vertical="center" wrapText="1"/>
    </xf>
    <xf numFmtId="0" fontId="28" fillId="0" borderId="2" xfId="2" applyFont="1" applyFill="1" applyBorder="1" applyAlignment="1">
      <alignment horizontal="left" vertical="center" wrapText="1"/>
    </xf>
    <xf numFmtId="0" fontId="28" fillId="0" borderId="3" xfId="2" applyFont="1" applyFill="1" applyBorder="1" applyAlignment="1">
      <alignment horizontal="left" vertical="center" wrapText="1"/>
    </xf>
    <xf numFmtId="0" fontId="28" fillId="0" borderId="4" xfId="2" applyFont="1" applyFill="1" applyBorder="1" applyAlignment="1">
      <alignment horizontal="left" vertical="center" wrapText="1"/>
    </xf>
    <xf numFmtId="0" fontId="28" fillId="6" borderId="2" xfId="2" applyFont="1" applyFill="1" applyBorder="1" applyAlignment="1">
      <alignment horizontal="left" vertical="center" wrapText="1"/>
    </xf>
    <xf numFmtId="0" fontId="28" fillId="6" borderId="4" xfId="2" applyFont="1" applyFill="1" applyBorder="1" applyAlignment="1">
      <alignment horizontal="left" vertical="center" wrapText="1"/>
    </xf>
    <xf numFmtId="0" fontId="28" fillId="6" borderId="1" xfId="2" applyFont="1" applyFill="1" applyBorder="1" applyAlignment="1">
      <alignment horizontal="left" vertical="center" wrapText="1"/>
    </xf>
    <xf numFmtId="0" fontId="28" fillId="0" borderId="0" xfId="2" applyFont="1" applyFill="1" applyAlignment="1">
      <alignment horizontal="center" vertical="center" wrapText="1"/>
    </xf>
    <xf numFmtId="49" fontId="16"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wrapText="1"/>
    </xf>
    <xf numFmtId="0" fontId="16" fillId="0" borderId="2" xfId="2" applyFont="1" applyFill="1" applyBorder="1" applyAlignment="1">
      <alignment vertical="center" wrapText="1"/>
    </xf>
    <xf numFmtId="0" fontId="16" fillId="0" borderId="4" xfId="2" applyFont="1" applyFill="1" applyBorder="1" applyAlignment="1">
      <alignment vertical="center" wrapText="1"/>
    </xf>
    <xf numFmtId="0" fontId="51" fillId="0" borderId="1" xfId="0" applyFont="1" applyFill="1" applyBorder="1" applyAlignment="1">
      <alignment horizontal="center" vertical="center" wrapText="1"/>
    </xf>
    <xf numFmtId="0" fontId="8" fillId="0" borderId="5" xfId="2" applyFont="1" applyFill="1" applyBorder="1" applyAlignment="1">
      <alignment vertical="top" wrapText="1"/>
    </xf>
    <xf numFmtId="0" fontId="7" fillId="0" borderId="1" xfId="2" applyFont="1" applyFill="1" applyBorder="1" applyAlignment="1">
      <alignment horizontal="left" vertical="center" wrapText="1"/>
    </xf>
    <xf numFmtId="0" fontId="8" fillId="0" borderId="1" xfId="2" applyFont="1" applyFill="1" applyBorder="1" applyAlignment="1">
      <alignment wrapText="1"/>
    </xf>
    <xf numFmtId="49" fontId="11" fillId="0" borderId="2" xfId="2" applyNumberFormat="1" applyFont="1" applyFill="1" applyBorder="1" applyAlignment="1">
      <alignment horizontal="left" vertical="top" wrapText="1"/>
    </xf>
    <xf numFmtId="49" fontId="11" fillId="0" borderId="3" xfId="2" applyNumberFormat="1" applyFont="1" applyFill="1" applyBorder="1" applyAlignment="1">
      <alignment horizontal="left" vertical="top" wrapText="1"/>
    </xf>
    <xf numFmtId="49" fontId="11" fillId="0" borderId="4" xfId="2" applyNumberFormat="1" applyFont="1" applyFill="1" applyBorder="1" applyAlignment="1">
      <alignment horizontal="left" vertical="top" wrapText="1"/>
    </xf>
    <xf numFmtId="0" fontId="15" fillId="0" borderId="11" xfId="2" applyFont="1" applyFill="1" applyBorder="1" applyAlignment="1">
      <alignment horizontal="center" vertical="center" wrapText="1"/>
    </xf>
    <xf numFmtId="0" fontId="52" fillId="0" borderId="1" xfId="3" applyFont="1" applyFill="1" applyBorder="1" applyAlignment="1">
      <alignment horizontal="left" vertical="top" wrapText="1"/>
    </xf>
    <xf numFmtId="0" fontId="52" fillId="0" borderId="1" xfId="2" applyFont="1" applyFill="1" applyBorder="1" applyAlignment="1">
      <alignment horizontal="center" vertical="center" wrapText="1"/>
    </xf>
    <xf numFmtId="4" fontId="52" fillId="0" borderId="1" xfId="3" applyNumberFormat="1" applyFont="1" applyFill="1" applyBorder="1" applyAlignment="1">
      <alignment horizontal="center" vertical="center" wrapText="1"/>
    </xf>
    <xf numFmtId="4" fontId="53" fillId="0" borderId="1" xfId="3" applyNumberFormat="1" applyFont="1" applyFill="1" applyBorder="1" applyAlignment="1">
      <alignment horizontal="left" vertical="top" wrapText="1"/>
    </xf>
    <xf numFmtId="2" fontId="52" fillId="0" borderId="1" xfId="3" applyNumberFormat="1" applyFont="1" applyFill="1" applyBorder="1" applyAlignment="1">
      <alignment horizontal="center" vertical="center" wrapText="1"/>
    </xf>
    <xf numFmtId="0" fontId="52" fillId="0" borderId="1" xfId="0" applyFont="1" applyFill="1" applyBorder="1" applyAlignment="1">
      <alignment horizontal="center" vertical="center" wrapText="1"/>
    </xf>
    <xf numFmtId="4" fontId="21" fillId="0" borderId="1" xfId="3" applyNumberFormat="1" applyFont="1" applyFill="1" applyBorder="1" applyAlignment="1">
      <alignment horizontal="left" vertical="center" wrapText="1"/>
    </xf>
  </cellXfs>
  <cellStyles count="6">
    <cellStyle name="40% — акцент1" xfId="1" builtinId="31"/>
    <cellStyle name="Обычный" xfId="0" builtinId="0"/>
    <cellStyle name="Обычный 2 2 2 2" xfId="2"/>
    <cellStyle name="Обычный 2 2 2 2 2" xfId="4"/>
    <cellStyle name="Обычный 2 2 2 2 3" xfId="5"/>
    <cellStyle name="Обычный 3 2 2 2" xfId="3"/>
  </cellStyles>
  <dxfs count="0"/>
  <tableStyles count="0" defaultTableStyle="TableStyleMedium2" defaultPivotStyle="PivotStyleLight16"/>
  <colors>
    <mruColors>
      <color rgb="FF995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223629</xdr:colOff>
      <xdr:row>83</xdr:row>
      <xdr:rowOff>1847020</xdr:rowOff>
    </xdr:from>
    <xdr:to>
      <xdr:col>4</xdr:col>
      <xdr:colOff>1766678</xdr:colOff>
      <xdr:row>83</xdr:row>
      <xdr:rowOff>2285172</xdr:rowOff>
    </xdr:to>
    <xdr:pic>
      <xdr:nvPicPr>
        <xdr:cNvPr id="2" name="Рисунок 1" descr="https://api.docs.cntd.ru/img/60/31/99/42/5/e59d792b-dde0-45d8-8228-87e254a3eb4c/P00510000.png"/>
        <xdr:cNvPicPr/>
      </xdr:nvPicPr>
      <xdr:blipFill>
        <a:blip xmlns:r="http://schemas.openxmlformats.org/officeDocument/2006/relationships" r:embed="rId1"/>
        <a:stretch/>
      </xdr:blipFill>
      <xdr:spPr bwMode="auto">
        <a:xfrm>
          <a:off x="6681579" y="87371995"/>
          <a:ext cx="1543050" cy="438152"/>
        </a:xfrm>
        <a:prstGeom prst="rect">
          <a:avLst/>
        </a:prstGeom>
        <a:noFill/>
        <a:ln>
          <a:noFill/>
        </a:ln>
      </xdr:spPr>
    </xdr:pic>
    <xdr:clientData/>
  </xdr:twoCellAnchor>
  <xdr:twoCellAnchor editAs="oneCell">
    <xdr:from>
      <xdr:col>4</xdr:col>
      <xdr:colOff>181035</xdr:colOff>
      <xdr:row>84</xdr:row>
      <xdr:rowOff>1689059</xdr:rowOff>
    </xdr:from>
    <xdr:to>
      <xdr:col>4</xdr:col>
      <xdr:colOff>1685983</xdr:colOff>
      <xdr:row>84</xdr:row>
      <xdr:rowOff>2127208</xdr:rowOff>
    </xdr:to>
    <xdr:pic>
      <xdr:nvPicPr>
        <xdr:cNvPr id="3" name="Рисунок 2" descr="https://api.docs.cntd.ru/img/60/31/99/42/5/e59d792b-dde0-45d8-8228-87e254a3eb4c/P00720000.png"/>
        <xdr:cNvPicPr/>
      </xdr:nvPicPr>
      <xdr:blipFill>
        <a:blip xmlns:r="http://schemas.openxmlformats.org/officeDocument/2006/relationships" r:embed="rId2"/>
        <a:stretch/>
      </xdr:blipFill>
      <xdr:spPr bwMode="auto">
        <a:xfrm>
          <a:off x="6638985" y="89861984"/>
          <a:ext cx="1504948" cy="438149"/>
        </a:xfrm>
        <a:prstGeom prst="rect">
          <a:avLst/>
        </a:prstGeom>
        <a:noFill/>
        <a:ln>
          <a:noFill/>
        </a:ln>
      </xdr:spPr>
    </xdr:pic>
    <xdr:clientData/>
  </xdr:twoCellAnchor>
  <xdr:oneCellAnchor>
    <xdr:from>
      <xdr:col>4</xdr:col>
      <xdr:colOff>741829</xdr:colOff>
      <xdr:row>111</xdr:row>
      <xdr:rowOff>119902</xdr:rowOff>
    </xdr:from>
    <xdr:ext cx="960519" cy="497444"/>
    <mc:AlternateContent xmlns:mc="http://schemas.openxmlformats.org/markup-compatibility/2006" xmlns:a14="http://schemas.microsoft.com/office/drawing/2010/main">
      <mc:Choice Requires="a14">
        <xdr:sp macro="" textlink="">
          <xdr:nvSpPr>
            <xdr:cNvPr id="4" name="TextBox 3"/>
            <xdr:cNvSpPr txBox="1"/>
          </xdr:nvSpPr>
          <xdr:spPr>
            <a:xfrm>
              <a:off x="7185211" y="126096431"/>
              <a:ext cx="960519" cy="4974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nary>
                      <m:naryPr>
                        <m:chr m:val="∏"/>
                        <m:ctrlPr>
                          <a:rPr lang="ru-RU" sz="1100" i="1">
                            <a:latin typeface="Cambria Math" panose="02040503050406030204" pitchFamily="18" charset="0"/>
                          </a:rPr>
                        </m:ctrlPr>
                      </m:naryPr>
                      <m:sub>
                        <m:r>
                          <m:rPr>
                            <m:brk m:alnAt="23"/>
                          </m:rPr>
                          <a:rPr lang="en-US" sz="1100" b="0" i="1">
                            <a:latin typeface="Cambria Math" panose="02040503050406030204" pitchFamily="18" charset="0"/>
                          </a:rPr>
                          <m:t>𝑗</m:t>
                        </m:r>
                        <m:r>
                          <a:rPr lang="en-US" sz="1100" b="0" i="1">
                            <a:latin typeface="Cambria Math" panose="02040503050406030204" pitchFamily="18" charset="0"/>
                          </a:rPr>
                          <m:t>=1</m:t>
                        </m:r>
                      </m:sub>
                      <m:sup>
                        <m:r>
                          <a:rPr lang="ru-RU" sz="1100" b="0" i="1">
                            <a:latin typeface="Cambria Math" panose="02040503050406030204" pitchFamily="18" charset="0"/>
                          </a:rPr>
                          <m:t>5∗365+1</m:t>
                        </m:r>
                      </m:sup>
                      <m:e>
                        <m:sSub>
                          <m:sSubPr>
                            <m:ctrlPr>
                              <a:rPr lang="ru-RU" sz="1100" i="1">
                                <a:latin typeface="Cambria Math" panose="02040503050406030204" pitchFamily="18" charset="0"/>
                              </a:rPr>
                            </m:ctrlPr>
                          </m:sSubPr>
                          <m:e>
                            <m:r>
                              <a:rPr lang="en-US" sz="1100" b="0" i="1">
                                <a:latin typeface="Cambria Math" panose="02040503050406030204" pitchFamily="18" charset="0"/>
                              </a:rPr>
                              <m:t>𝑃</m:t>
                            </m:r>
                          </m:e>
                          <m:sub>
                            <m:r>
                              <a:rPr lang="en-US" sz="1100" b="0" i="1">
                                <a:latin typeface="Cambria Math" panose="02040503050406030204" pitchFamily="18" charset="0"/>
                              </a:rPr>
                              <m:t>𝑗</m:t>
                            </m:r>
                          </m:sub>
                        </m:sSub>
                        <m:r>
                          <a:rPr lang="en-US" sz="1100" b="0" i="1">
                            <a:latin typeface="Cambria Math" panose="02040503050406030204" pitchFamily="18" charset="0"/>
                          </a:rPr>
                          <m:t>∗100</m:t>
                        </m:r>
                      </m:e>
                    </m:nary>
                  </m:oMath>
                </m:oMathPara>
              </a14:m>
              <a:endParaRPr lang="ru-RU" sz="1100"/>
            </a:p>
          </xdr:txBody>
        </xdr:sp>
      </mc:Choice>
      <mc:Fallback xmlns="">
        <xdr:sp macro="" textlink="">
          <xdr:nvSpPr>
            <xdr:cNvPr id="4" name="TextBox 3"/>
            <xdr:cNvSpPr txBox="1"/>
          </xdr:nvSpPr>
          <xdr:spPr>
            <a:xfrm>
              <a:off x="7185211" y="126096431"/>
              <a:ext cx="960519" cy="4974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ru-RU" sz="1100" i="0">
                  <a:latin typeface="Cambria Math" panose="02040503050406030204" pitchFamily="18" charset="0"/>
                </a:rPr>
                <a:t>∏24_(</a:t>
              </a:r>
              <a:r>
                <a:rPr lang="en-US" sz="1100" b="0" i="0">
                  <a:latin typeface="Cambria Math" panose="02040503050406030204" pitchFamily="18" charset="0"/>
                </a:rPr>
                <a:t>𝑗=1</a:t>
              </a:r>
              <a:r>
                <a:rPr lang="ru-RU" sz="1100" b="0" i="0">
                  <a:latin typeface="Cambria Math" panose="02040503050406030204" pitchFamily="18" charset="0"/>
                </a:rPr>
                <a:t>)^(5∗365+1)▒〖</a:t>
              </a:r>
              <a:r>
                <a:rPr lang="en-US" sz="1100" b="0" i="0">
                  <a:latin typeface="Cambria Math" panose="02040503050406030204" pitchFamily="18" charset="0"/>
                </a:rPr>
                <a:t>𝑃</a:t>
              </a:r>
              <a:r>
                <a:rPr lang="ru-RU" sz="1100" b="0" i="0">
                  <a:latin typeface="Cambria Math" panose="02040503050406030204" pitchFamily="18" charset="0"/>
                </a:rPr>
                <a:t>_</a:t>
              </a:r>
              <a:r>
                <a:rPr lang="en-US" sz="1100" b="0" i="0">
                  <a:latin typeface="Cambria Math" panose="02040503050406030204" pitchFamily="18" charset="0"/>
                </a:rPr>
                <a:t>𝑗∗100</a:t>
              </a:r>
              <a:r>
                <a:rPr lang="ru-RU" sz="1100" b="0" i="0">
                  <a:latin typeface="Cambria Math" panose="02040503050406030204" pitchFamily="18" charset="0"/>
                </a:rPr>
                <a:t>〗</a:t>
              </a:r>
              <a:endParaRPr lang="ru-RU" sz="1100"/>
            </a:p>
          </xdr:txBody>
        </xdr:sp>
      </mc:Fallback>
    </mc:AlternateContent>
    <xdr:clientData/>
  </xdr:oneCellAnchor>
  <xdr:oneCellAnchor>
    <xdr:from>
      <xdr:col>3</xdr:col>
      <xdr:colOff>1268507</xdr:colOff>
      <xdr:row>131</xdr:row>
      <xdr:rowOff>1049988</xdr:rowOff>
    </xdr:from>
    <xdr:ext cx="2373406" cy="485518"/>
    <mc:AlternateContent xmlns:mc="http://schemas.openxmlformats.org/markup-compatibility/2006" xmlns:a14="http://schemas.microsoft.com/office/drawing/2010/main">
      <mc:Choice Requires="a14">
        <xdr:sp macro="" textlink="">
          <xdr:nvSpPr>
            <xdr:cNvPr id="5" name="TextBox 4"/>
            <xdr:cNvSpPr txBox="1"/>
          </xdr:nvSpPr>
          <xdr:spPr>
            <a:xfrm>
              <a:off x="6412007" y="139689164"/>
              <a:ext cx="2373406" cy="4855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d>
                      <m:dPr>
                        <m:begChr m:val="{"/>
                        <m:endChr m:val=""/>
                        <m:ctrlPr>
                          <a:rPr lang="ru-RU" sz="700" i="1">
                            <a:latin typeface="Cambria Math" panose="02040503050406030204" pitchFamily="18" charset="0"/>
                          </a:rPr>
                        </m:ctrlPr>
                      </m:dPr>
                      <m:e>
                        <m:m>
                          <m:mPr>
                            <m:mcs>
                              <m:mc>
                                <m:mcPr>
                                  <m:count m:val="1"/>
                                  <m:mcJc m:val="center"/>
                                </m:mcPr>
                              </m:mc>
                            </m:mcs>
                            <m:ctrlPr>
                              <a:rPr lang="ru-RU" sz="700" i="1">
                                <a:latin typeface="Cambria Math" panose="02040503050406030204" pitchFamily="18" charset="0"/>
                              </a:rPr>
                            </m:ctrlPr>
                          </m:mPr>
                          <m:mr>
                            <m:e>
                              <m:eqArr>
                                <m:eqArrPr>
                                  <m:ctrlPr>
                                    <a:rPr lang="ru-RU" sz="700" i="1">
                                      <a:latin typeface="Cambria Math" panose="02040503050406030204" pitchFamily="18" charset="0"/>
                                    </a:rPr>
                                  </m:ctrlPr>
                                </m:eqArrPr>
                                <m:e>
                                  <m:r>
                                    <m:rPr>
                                      <m:brk m:alnAt="7"/>
                                    </m:rPr>
                                    <a:rPr lang="ru-RU" sz="700" i="1">
                                      <a:latin typeface="Cambria Math" panose="02040503050406030204" pitchFamily="18" charset="0"/>
                                    </a:rPr>
                                    <m:t>0</m:t>
                                  </m:r>
                                  <m:r>
                                    <a:rPr lang="ru-RU" sz="700" i="1">
                                      <a:latin typeface="Cambria Math" panose="02040503050406030204" pitchFamily="18" charset="0"/>
                                    </a:rPr>
                                    <m:t>,если </m:t>
                                  </m:r>
                                  <m:r>
                                    <a:rPr lang="en-US" sz="700" i="1">
                                      <a:latin typeface="Cambria Math" panose="02040503050406030204" pitchFamily="18" charset="0"/>
                                    </a:rPr>
                                    <m:t>𝑆𝑣𝑝𝑔𝑔</m:t>
                                  </m:r>
                                  <m:r>
                                    <a:rPr lang="en-US" sz="700" i="1">
                                      <a:latin typeface="Cambria Math" panose="02040503050406030204" pitchFamily="18" charset="0"/>
                                      <a:ea typeface="Cambria Math" panose="02040503050406030204" pitchFamily="18" charset="0"/>
                                    </a:rPr>
                                    <m:t>≤</m:t>
                                  </m:r>
                                  <m:r>
                                    <a:rPr lang="en-US" sz="700" i="1">
                                      <a:latin typeface="Cambria Math" panose="02040503050406030204" pitchFamily="18" charset="0"/>
                                    </a:rPr>
                                    <m:t>𝐹𝑣𝑝𝑔𝑔</m:t>
                                  </m:r>
                                  <m:r>
                                    <a:rPr lang="en-US" sz="700" i="1">
                                      <a:latin typeface="Cambria Math" panose="02040503050406030204" pitchFamily="18" charset="0"/>
                                    </a:rPr>
                                    <m:t>  </m:t>
                                  </m:r>
                                </m:e>
                                <m:e>
                                  <m:r>
                                    <m:rPr>
                                      <m:brk m:alnAt="7"/>
                                    </m:rPr>
                                    <a:rPr lang="ru-RU" sz="700" i="1">
                                      <a:latin typeface="Cambria Math" panose="02040503050406030204" pitchFamily="18" charset="0"/>
                                    </a:rPr>
                                    <m:t>И</m:t>
                                  </m:r>
                                  <m:r>
                                    <a:rPr lang="ru-RU" sz="700" i="1">
                                      <a:latin typeface="Cambria Math" panose="02040503050406030204" pitchFamily="18" charset="0"/>
                                    </a:rPr>
                                    <m:t>ЛИ </m:t>
                                  </m:r>
                                  <m:r>
                                    <a:rPr lang="en-US" sz="700" i="1">
                                      <a:latin typeface="Cambria Math" panose="02040503050406030204" pitchFamily="18" charset="0"/>
                                    </a:rPr>
                                    <m:t>𝑆𝑣</m:t>
                                  </m:r>
                                  <m:r>
                                    <a:rPr lang="en-US" sz="700" i="1">
                                      <a:latin typeface="Cambria Math" panose="02040503050406030204" pitchFamily="18" charset="0"/>
                                    </a:rPr>
                                    <m:t>_</m:t>
                                  </m:r>
                                  <m:r>
                                    <a:rPr lang="en-US" sz="700" i="1">
                                      <a:latin typeface="Cambria Math" panose="02040503050406030204" pitchFamily="18" charset="0"/>
                                    </a:rPr>
                                    <m:t>𝑏𝑎𝑧</m:t>
                                  </m:r>
                                  <m:r>
                                    <a:rPr lang="en-US" sz="700" i="1">
                                      <a:latin typeface="Cambria Math" panose="02040503050406030204" pitchFamily="18" charset="0"/>
                                    </a:rPr>
                                    <m:t>_</m:t>
                                  </m:r>
                                  <m:r>
                                    <a:rPr lang="en-US" sz="700" i="1">
                                      <a:latin typeface="Cambria Math" panose="02040503050406030204" pitchFamily="18" charset="0"/>
                                    </a:rPr>
                                    <m:t>𝑝𝑔𝑔</m:t>
                                  </m:r>
                                  <m:r>
                                    <a:rPr lang="en-US" sz="700" i="1">
                                      <a:latin typeface="Cambria Math" panose="02040503050406030204" pitchFamily="18" charset="0"/>
                                      <a:ea typeface="Cambria Math" panose="02040503050406030204" pitchFamily="18" charset="0"/>
                                    </a:rPr>
                                    <m:t>≤</m:t>
                                  </m:r>
                                  <m:r>
                                    <a:rPr lang="en-US" sz="700" i="1">
                                      <a:latin typeface="Cambria Math" panose="02040503050406030204" pitchFamily="18" charset="0"/>
                                    </a:rPr>
                                    <m:t>𝐹𝑣</m:t>
                                  </m:r>
                                  <m:r>
                                    <a:rPr lang="en-US" sz="700" i="1">
                                      <a:latin typeface="Cambria Math" panose="02040503050406030204" pitchFamily="18" charset="0"/>
                                    </a:rPr>
                                    <m:t>_</m:t>
                                  </m:r>
                                  <m:r>
                                    <a:rPr lang="en-US" sz="700" i="1">
                                      <a:latin typeface="Cambria Math" panose="02040503050406030204" pitchFamily="18" charset="0"/>
                                    </a:rPr>
                                    <m:t>𝑏𝑎𝑧</m:t>
                                  </m:r>
                                  <m:r>
                                    <a:rPr lang="en-US" sz="700" i="1">
                                      <a:latin typeface="Cambria Math" panose="02040503050406030204" pitchFamily="18" charset="0"/>
                                    </a:rPr>
                                    <m:t>_</m:t>
                                  </m:r>
                                  <m:r>
                                    <a:rPr lang="en-US" sz="700" i="1">
                                      <a:latin typeface="Cambria Math" panose="02040503050406030204" pitchFamily="18" charset="0"/>
                                    </a:rPr>
                                    <m:t>𝑝𝑔𝑔</m:t>
                                  </m:r>
                                  <m:r>
                                    <a:rPr lang="en-US" sz="700" i="1">
                                      <a:latin typeface="Cambria Math" panose="02040503050406030204" pitchFamily="18" charset="0"/>
                                    </a:rPr>
                                    <m:t>;</m:t>
                                  </m:r>
                                </m:e>
                              </m:eqArr>
                            </m:e>
                          </m:mr>
                          <m:mr>
                            <m:e>
                              <m:eqArr>
                                <m:eqArrPr>
                                  <m:ctrlPr>
                                    <a:rPr lang="en-US" sz="700" i="1">
                                      <a:latin typeface="Cambria Math" panose="02040503050406030204" pitchFamily="18" charset="0"/>
                                    </a:rPr>
                                  </m:ctrlPr>
                                </m:eqArrPr>
                                <m:e>
                                  <m:r>
                                    <a:rPr lang="en-US" sz="700" i="1">
                                      <a:latin typeface="Cambria Math" panose="02040503050406030204" pitchFamily="18" charset="0"/>
                                    </a:rPr>
                                    <m:t>(</m:t>
                                  </m:r>
                                  <m:r>
                                    <a:rPr lang="en-US" sz="700" i="1">
                                      <a:latin typeface="Cambria Math" panose="02040503050406030204" pitchFamily="18" charset="0"/>
                                    </a:rPr>
                                    <m:t>𝑆𝑣𝑝𝑔𝑔</m:t>
                                  </m:r>
                                  <m:r>
                                    <a:rPr lang="en-US" sz="700" i="1">
                                      <a:latin typeface="Cambria Math" panose="02040503050406030204" pitchFamily="18" charset="0"/>
                                    </a:rPr>
                                    <m:t>−</m:t>
                                  </m:r>
                                  <m:r>
                                    <a:rPr lang="en-US" sz="700" i="1">
                                      <a:latin typeface="Cambria Math" panose="02040503050406030204" pitchFamily="18" charset="0"/>
                                    </a:rPr>
                                    <m:t>𝐹𝑣𝑝𝑔𝑔</m:t>
                                  </m:r>
                                  <m:r>
                                    <a:rPr lang="en-US" sz="700" i="1">
                                      <a:latin typeface="Cambria Math" panose="02040503050406030204" pitchFamily="18" charset="0"/>
                                    </a:rPr>
                                    <m:t>)/(</m:t>
                                  </m:r>
                                  <m:r>
                                    <a:rPr lang="en-US" sz="700" i="1">
                                      <a:latin typeface="Cambria Math" panose="02040503050406030204" pitchFamily="18" charset="0"/>
                                    </a:rPr>
                                    <m:t>𝑆𝑣</m:t>
                                  </m:r>
                                  <m:r>
                                    <a:rPr lang="en-US" sz="700" i="1">
                                      <a:latin typeface="Cambria Math" panose="02040503050406030204" pitchFamily="18" charset="0"/>
                                    </a:rPr>
                                    <m:t>_</m:t>
                                  </m:r>
                                  <m:r>
                                    <a:rPr lang="en-US" sz="700" i="1">
                                      <a:latin typeface="Cambria Math" panose="02040503050406030204" pitchFamily="18" charset="0"/>
                                    </a:rPr>
                                    <m:t>𝑏𝑎𝑧</m:t>
                                  </m:r>
                                  <m:r>
                                    <a:rPr lang="en-US" sz="700" i="1">
                                      <a:latin typeface="Cambria Math" panose="02040503050406030204" pitchFamily="18" charset="0"/>
                                    </a:rPr>
                                    <m:t>_</m:t>
                                  </m:r>
                                  <m:r>
                                    <a:rPr lang="en-US" sz="700" i="1">
                                      <a:latin typeface="Cambria Math" panose="02040503050406030204" pitchFamily="18" charset="0"/>
                                    </a:rPr>
                                    <m:t>𝑝𝑔𝑔</m:t>
                                  </m:r>
                                  <m:r>
                                    <a:rPr lang="en-US" sz="700" i="1">
                                      <a:latin typeface="Cambria Math" panose="02040503050406030204" pitchFamily="18" charset="0"/>
                                    </a:rPr>
                                    <m:t>−</m:t>
                                  </m:r>
                                  <m:r>
                                    <a:rPr lang="en-US" sz="700" i="1">
                                      <a:latin typeface="Cambria Math" panose="02040503050406030204" pitchFamily="18" charset="0"/>
                                    </a:rPr>
                                    <m:t>𝐹𝑣</m:t>
                                  </m:r>
                                  <m:r>
                                    <a:rPr lang="en-US" sz="700" i="1">
                                      <a:latin typeface="Cambria Math" panose="02040503050406030204" pitchFamily="18" charset="0"/>
                                    </a:rPr>
                                    <m:t>_</m:t>
                                  </m:r>
                                  <m:r>
                                    <a:rPr lang="en-US" sz="700" i="1">
                                      <a:latin typeface="Cambria Math" panose="02040503050406030204" pitchFamily="18" charset="0"/>
                                    </a:rPr>
                                    <m:t>𝑏𝑎𝑧</m:t>
                                  </m:r>
                                  <m:r>
                                    <a:rPr lang="en-US" sz="700" i="1">
                                      <a:latin typeface="Cambria Math" panose="02040503050406030204" pitchFamily="18" charset="0"/>
                                    </a:rPr>
                                    <m:t>_</m:t>
                                  </m:r>
                                  <m:r>
                                    <a:rPr lang="en-US" sz="700" i="1">
                                      <a:latin typeface="Cambria Math" panose="02040503050406030204" pitchFamily="18" charset="0"/>
                                    </a:rPr>
                                    <m:t>𝑝𝑔𝑔</m:t>
                                  </m:r>
                                  <m:r>
                                    <a:rPr lang="en-US" sz="700" i="1">
                                      <a:latin typeface="Cambria Math" panose="02040503050406030204" pitchFamily="18" charset="0"/>
                                    </a:rPr>
                                    <m:t>)∗100, </m:t>
                                  </m:r>
                                </m:e>
                                <m:e>
                                  <m:r>
                                    <a:rPr lang="ru-RU" sz="700" i="1">
                                      <a:latin typeface="Cambria Math" panose="02040503050406030204" pitchFamily="18" charset="0"/>
                                    </a:rPr>
                                    <m:t>если </m:t>
                                  </m:r>
                                  <m:r>
                                    <a:rPr lang="en-US" sz="700" i="1">
                                      <a:latin typeface="Cambria Math" panose="02040503050406030204" pitchFamily="18" charset="0"/>
                                    </a:rPr>
                                    <m:t>𝑆𝑣𝑝𝑔𝑔</m:t>
                                  </m:r>
                                  <m:r>
                                    <a:rPr lang="en-US" sz="700" i="1">
                                      <a:latin typeface="Cambria Math" panose="02040503050406030204" pitchFamily="18" charset="0"/>
                                    </a:rPr>
                                    <m:t>&gt;</m:t>
                                  </m:r>
                                  <m:r>
                                    <a:rPr lang="en-US" sz="700" i="1">
                                      <a:latin typeface="Cambria Math" panose="02040503050406030204" pitchFamily="18" charset="0"/>
                                    </a:rPr>
                                    <m:t>𝐹𝑣𝑝𝑔𝑔</m:t>
                                  </m:r>
                                  <m:r>
                                    <a:rPr lang="en-US" sz="700" i="1">
                                      <a:latin typeface="Cambria Math" panose="02040503050406030204" pitchFamily="18" charset="0"/>
                                    </a:rPr>
                                    <m:t>  И </m:t>
                                  </m:r>
                                  <m:r>
                                    <a:rPr lang="en-US" sz="700" i="1">
                                      <a:latin typeface="Cambria Math" panose="02040503050406030204" pitchFamily="18" charset="0"/>
                                    </a:rPr>
                                    <m:t>𝑆𝑣</m:t>
                                  </m:r>
                                  <m:r>
                                    <a:rPr lang="en-US" sz="700" i="1">
                                      <a:latin typeface="Cambria Math" panose="02040503050406030204" pitchFamily="18" charset="0"/>
                                    </a:rPr>
                                    <m:t>_</m:t>
                                  </m:r>
                                  <m:r>
                                    <a:rPr lang="en-US" sz="700" i="1">
                                      <a:latin typeface="Cambria Math" panose="02040503050406030204" pitchFamily="18" charset="0"/>
                                    </a:rPr>
                                    <m:t>𝑏𝑎𝑧</m:t>
                                  </m:r>
                                  <m:r>
                                    <a:rPr lang="en-US" sz="700" i="1">
                                      <a:latin typeface="Cambria Math" panose="02040503050406030204" pitchFamily="18" charset="0"/>
                                    </a:rPr>
                                    <m:t>_</m:t>
                                  </m:r>
                                  <m:r>
                                    <a:rPr lang="en-US" sz="700" i="1">
                                      <a:latin typeface="Cambria Math" panose="02040503050406030204" pitchFamily="18" charset="0"/>
                                    </a:rPr>
                                    <m:t>𝑝𝑔𝑔</m:t>
                                  </m:r>
                                  <m:r>
                                    <a:rPr lang="en-US" sz="700" i="1">
                                      <a:latin typeface="Cambria Math" panose="02040503050406030204" pitchFamily="18" charset="0"/>
                                    </a:rPr>
                                    <m:t>&gt;</m:t>
                                  </m:r>
                                  <m:r>
                                    <a:rPr lang="en-US" sz="700" i="1">
                                      <a:latin typeface="Cambria Math" panose="02040503050406030204" pitchFamily="18" charset="0"/>
                                    </a:rPr>
                                    <m:t>𝐹𝑣</m:t>
                                  </m:r>
                                  <m:r>
                                    <a:rPr lang="en-US" sz="700" i="1">
                                      <a:latin typeface="Cambria Math" panose="02040503050406030204" pitchFamily="18" charset="0"/>
                                    </a:rPr>
                                    <m:t>_</m:t>
                                  </m:r>
                                  <m:r>
                                    <a:rPr lang="en-US" sz="700" i="1">
                                      <a:latin typeface="Cambria Math" panose="02040503050406030204" pitchFamily="18" charset="0"/>
                                    </a:rPr>
                                    <m:t>𝑏𝑎𝑧</m:t>
                                  </m:r>
                                  <m:r>
                                    <a:rPr lang="en-US" sz="700" i="1">
                                      <a:latin typeface="Cambria Math" panose="02040503050406030204" pitchFamily="18" charset="0"/>
                                    </a:rPr>
                                    <m:t>_</m:t>
                                  </m:r>
                                  <m:r>
                                    <a:rPr lang="en-US" sz="700" i="1">
                                      <a:latin typeface="Cambria Math" panose="02040503050406030204" pitchFamily="18" charset="0"/>
                                    </a:rPr>
                                    <m:t>𝑝𝑔𝑔</m:t>
                                  </m:r>
                                </m:e>
                              </m:eqArr>
                            </m:e>
                          </m:mr>
                        </m:m>
                      </m:e>
                    </m:d>
                  </m:oMath>
                </m:oMathPara>
              </a14:m>
              <a:endParaRPr lang="ru-RU" sz="700"/>
            </a:p>
          </xdr:txBody>
        </xdr:sp>
      </mc:Choice>
      <mc:Fallback xmlns="">
        <xdr:sp macro="" textlink="">
          <xdr:nvSpPr>
            <xdr:cNvPr id="5" name="TextBox 4"/>
            <xdr:cNvSpPr txBox="1"/>
          </xdr:nvSpPr>
          <xdr:spPr>
            <a:xfrm>
              <a:off x="6412007" y="139689164"/>
              <a:ext cx="2373406" cy="4855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ru-RU" sz="700" i="0">
                  <a:latin typeface="Cambria Math" panose="02040503050406030204" pitchFamily="18" charset="0"/>
                </a:rPr>
                <a:t>{■8(█8(0,если </a:t>
              </a:r>
              <a:r>
                <a:rPr lang="en-US" sz="700" i="0">
                  <a:latin typeface="Cambria Math" panose="02040503050406030204" pitchFamily="18" charset="0"/>
                </a:rPr>
                <a:t>𝑆𝑣𝑝𝑔𝑔</a:t>
              </a:r>
              <a:r>
                <a:rPr lang="en-US" sz="700" i="0">
                  <a:latin typeface="Cambria Math" panose="02040503050406030204" pitchFamily="18" charset="0"/>
                  <a:ea typeface="Cambria Math" panose="02040503050406030204" pitchFamily="18" charset="0"/>
                </a:rPr>
                <a:t>≤</a:t>
              </a:r>
              <a:r>
                <a:rPr lang="en-US" sz="700" i="0">
                  <a:latin typeface="Cambria Math" panose="02040503050406030204" pitchFamily="18" charset="0"/>
                </a:rPr>
                <a:t>𝐹𝑣𝑝𝑔𝑔  @</a:t>
              </a:r>
              <a:r>
                <a:rPr lang="ru-RU" sz="700" i="0">
                  <a:latin typeface="Cambria Math" panose="02040503050406030204" pitchFamily="18" charset="0"/>
                </a:rPr>
                <a:t>ИЛИ </a:t>
              </a:r>
              <a:r>
                <a:rPr lang="en-US" sz="700" i="0">
                  <a:latin typeface="Cambria Math" panose="02040503050406030204" pitchFamily="18" charset="0"/>
                </a:rPr>
                <a:t>𝑆𝑣_𝑏𝑎𝑧_𝑝𝑔𝑔</a:t>
              </a:r>
              <a:r>
                <a:rPr lang="en-US" sz="700" i="0">
                  <a:latin typeface="Cambria Math" panose="02040503050406030204" pitchFamily="18" charset="0"/>
                  <a:ea typeface="Cambria Math" panose="02040503050406030204" pitchFamily="18" charset="0"/>
                </a:rPr>
                <a:t>≤</a:t>
              </a:r>
              <a:r>
                <a:rPr lang="en-US" sz="700" i="0">
                  <a:latin typeface="Cambria Math" panose="02040503050406030204" pitchFamily="18" charset="0"/>
                </a:rPr>
                <a:t>𝐹𝑣_𝑏𝑎𝑧_𝑝𝑔𝑔;)</a:t>
              </a:r>
              <a:r>
                <a:rPr lang="ru-RU" sz="700" i="0">
                  <a:latin typeface="Cambria Math" panose="02040503050406030204" pitchFamily="18" charset="0"/>
                </a:rPr>
                <a:t>@</a:t>
              </a:r>
              <a:r>
                <a:rPr lang="en-US" sz="700" i="0">
                  <a:latin typeface="Cambria Math" panose="02040503050406030204" pitchFamily="18" charset="0"/>
                </a:rPr>
                <a:t>█((𝑆𝑣𝑝𝑔𝑔-𝐹𝑣𝑝𝑔𝑔)/(𝑆𝑣_𝑏𝑎𝑧_𝑝𝑔𝑔-𝐹𝑣_𝑏𝑎𝑧_𝑝𝑔𝑔)*100, @</a:t>
              </a:r>
              <a:r>
                <a:rPr lang="ru-RU" sz="700" i="0">
                  <a:latin typeface="Cambria Math" panose="02040503050406030204" pitchFamily="18" charset="0"/>
                </a:rPr>
                <a:t>если </a:t>
              </a:r>
              <a:r>
                <a:rPr lang="en-US" sz="700" i="0">
                  <a:latin typeface="Cambria Math" panose="02040503050406030204" pitchFamily="18" charset="0"/>
                </a:rPr>
                <a:t>𝑆𝑣𝑝𝑔𝑔&gt;𝐹𝑣𝑝𝑔𝑔  </a:t>
              </a:r>
              <a:r>
                <a:rPr lang="ru-RU" sz="700" i="0">
                  <a:latin typeface="Cambria Math" panose="02040503050406030204" pitchFamily="18" charset="0"/>
                </a:rPr>
                <a:t>И </a:t>
              </a:r>
              <a:r>
                <a:rPr lang="en-US" sz="700" i="0">
                  <a:latin typeface="Cambria Math" panose="02040503050406030204" pitchFamily="18" charset="0"/>
                </a:rPr>
                <a:t>𝑆𝑣_𝑏𝑎𝑧_𝑝𝑔𝑔&gt;𝐹𝑣_𝑏𝑎𝑧_𝑝𝑔𝑔)</a:t>
              </a:r>
              <a:r>
                <a:rPr lang="ru-RU" sz="700" i="0">
                  <a:latin typeface="Cambria Math" panose="02040503050406030204" pitchFamily="18" charset="0"/>
                </a:rPr>
                <a:t>)┤</a:t>
              </a:r>
              <a:endParaRPr lang="ru-RU" sz="700"/>
            </a:p>
          </xdr:txBody>
        </xdr:sp>
      </mc:Fallback>
    </mc:AlternateContent>
    <xdr:clientData/>
  </xdr:oneCellAnchor>
  <xdr:oneCellAnchor>
    <xdr:from>
      <xdr:col>4</xdr:col>
      <xdr:colOff>551329</xdr:colOff>
      <xdr:row>101</xdr:row>
      <xdr:rowOff>2058521</xdr:rowOff>
    </xdr:from>
    <xdr:ext cx="1042017" cy="390556"/>
    <mc:AlternateContent xmlns:mc="http://schemas.openxmlformats.org/markup-compatibility/2006" xmlns:a14="http://schemas.microsoft.com/office/drawing/2010/main">
      <mc:Choice Requires="a14">
        <xdr:sp macro="" textlink="">
          <xdr:nvSpPr>
            <xdr:cNvPr id="6" name="TextBox 5"/>
            <xdr:cNvSpPr txBox="1"/>
          </xdr:nvSpPr>
          <xdr:spPr>
            <a:xfrm>
              <a:off x="6994711" y="118610903"/>
              <a:ext cx="1042017" cy="3905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ru-RU" sz="1100" i="1">
                            <a:latin typeface="Cambria Math" panose="02040503050406030204" pitchFamily="18" charset="0"/>
                          </a:rPr>
                        </m:ctrlPr>
                      </m:fPr>
                      <m:num>
                        <m:nary>
                          <m:naryPr>
                            <m:chr m:val="∑"/>
                            <m:ctrlPr>
                              <a:rPr lang="ru-RU" sz="110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sup>
                          <m:e>
                            <m:r>
                              <a:rPr lang="ru-RU" sz="1100" b="0" i="1">
                                <a:latin typeface="Cambria Math" panose="02040503050406030204" pitchFamily="18" charset="0"/>
                              </a:rPr>
                              <m:t>Кзо</m:t>
                            </m:r>
                          </m:e>
                        </m:nary>
                      </m:num>
                      <m:den>
                        <m:nary>
                          <m:naryPr>
                            <m:chr m:val="∑"/>
                            <m:ctrlPr>
                              <a:rPr lang="ru-RU" sz="1100" i="1">
                                <a:latin typeface="Cambria Math" panose="02040503050406030204" pitchFamily="18" charset="0"/>
                              </a:rPr>
                            </m:ctrlPr>
                          </m:naryPr>
                          <m:sub>
                            <m:r>
                              <m:rPr>
                                <m:brk m:alnAt="23"/>
                              </m:rPr>
                              <a:rPr lang="en-US" sz="1100" b="0" i="1">
                                <a:latin typeface="Cambria Math" panose="02040503050406030204" pitchFamily="18" charset="0"/>
                              </a:rPr>
                              <m:t>𝑗</m:t>
                            </m:r>
                            <m:r>
                              <a:rPr lang="en-US" sz="1100" b="0" i="1">
                                <a:latin typeface="Cambria Math" panose="02040503050406030204" pitchFamily="18" charset="0"/>
                              </a:rPr>
                              <m:t>=1</m:t>
                            </m:r>
                          </m:sub>
                          <m:sup>
                            <m:r>
                              <a:rPr lang="en-US" sz="1100" b="0" i="1">
                                <a:latin typeface="Cambria Math" panose="02040503050406030204" pitchFamily="18" charset="0"/>
                              </a:rPr>
                              <m:t>𝑛</m:t>
                            </m:r>
                          </m:sup>
                          <m:e>
                            <m:r>
                              <a:rPr lang="ru-RU" sz="1100" b="0" i="1">
                                <a:latin typeface="Cambria Math" panose="02040503050406030204" pitchFamily="18" charset="0"/>
                              </a:rPr>
                              <m:t>Квом</m:t>
                            </m:r>
                          </m:e>
                        </m:nary>
                      </m:den>
                    </m:f>
                    <m:r>
                      <a:rPr lang="ru-RU" sz="1100" b="0" i="1">
                        <a:latin typeface="Cambria Math" panose="02040503050406030204" pitchFamily="18" charset="0"/>
                      </a:rPr>
                      <m:t>∗100</m:t>
                    </m:r>
                  </m:oMath>
                </m:oMathPara>
              </a14:m>
              <a:endParaRPr lang="ru-RU" sz="1100"/>
            </a:p>
          </xdr:txBody>
        </xdr:sp>
      </mc:Choice>
      <mc:Fallback xmlns="">
        <xdr:sp macro="" textlink="">
          <xdr:nvSpPr>
            <xdr:cNvPr id="6" name="TextBox 5"/>
            <xdr:cNvSpPr txBox="1"/>
          </xdr:nvSpPr>
          <xdr:spPr>
            <a:xfrm>
              <a:off x="6994711" y="118610903"/>
              <a:ext cx="1042017" cy="3905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ru-RU" sz="1100" i="0">
                  <a:latin typeface="Cambria Math" panose="02040503050406030204" pitchFamily="18" charset="0"/>
                </a:rPr>
                <a:t>(∑24_(</a:t>
              </a:r>
              <a:r>
                <a:rPr lang="en-US" sz="1100" b="0" i="0">
                  <a:latin typeface="Cambria Math" panose="02040503050406030204" pitchFamily="18" charset="0"/>
                </a:rPr>
                <a:t>𝑖=1</a:t>
              </a:r>
              <a:r>
                <a:rPr lang="ru-RU" sz="1100" b="0" i="0">
                  <a:latin typeface="Cambria Math" panose="02040503050406030204" pitchFamily="18" charset="0"/>
                </a:rPr>
                <a:t>)^</a:t>
              </a:r>
              <a:r>
                <a:rPr lang="en-US" sz="1100" b="0" i="0">
                  <a:latin typeface="Cambria Math" panose="02040503050406030204" pitchFamily="18" charset="0"/>
                </a:rPr>
                <a:t>𝑛</a:t>
              </a:r>
              <a:r>
                <a:rPr lang="ru-RU" sz="1100" b="0" i="0">
                  <a:latin typeface="Cambria Math" panose="02040503050406030204" pitchFamily="18" charset="0"/>
                </a:rPr>
                <a:t>▒Кзо)/(∑24_(</a:t>
              </a:r>
              <a:r>
                <a:rPr lang="en-US" sz="1100" b="0" i="0">
                  <a:latin typeface="Cambria Math" panose="02040503050406030204" pitchFamily="18" charset="0"/>
                </a:rPr>
                <a:t>𝑗=1</a:t>
              </a:r>
              <a:r>
                <a:rPr lang="ru-RU" sz="1100" b="0" i="0">
                  <a:latin typeface="Cambria Math" panose="02040503050406030204" pitchFamily="18" charset="0"/>
                </a:rPr>
                <a:t>)^</a:t>
              </a:r>
              <a:r>
                <a:rPr lang="en-US" sz="1100" b="0" i="0">
                  <a:latin typeface="Cambria Math" panose="02040503050406030204" pitchFamily="18" charset="0"/>
                </a:rPr>
                <a:t>𝑛</a:t>
              </a:r>
              <a:r>
                <a:rPr lang="ru-RU" sz="1100" b="0" i="0">
                  <a:latin typeface="Cambria Math" panose="02040503050406030204" pitchFamily="18" charset="0"/>
                </a:rPr>
                <a:t>▒Квом)∗100</a:t>
              </a:r>
              <a:endParaRPr lang="ru-RU" sz="1100"/>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8"/>
  <sheetViews>
    <sheetView tabSelected="1" zoomScale="55" zoomScaleNormal="55" workbookViewId="0">
      <pane ySplit="5" topLeftCell="A105" activePane="bottomLeft" state="frozen"/>
      <selection activeCell="G10" sqref="G10"/>
      <selection pane="bottomLeft" activeCell="D108" sqref="D108"/>
    </sheetView>
  </sheetViews>
  <sheetFormatPr defaultColWidth="9.140625" defaultRowHeight="18.75" x14ac:dyDescent="0.25"/>
  <cols>
    <col min="1" max="1" width="8" style="126" customWidth="1"/>
    <col min="2" max="2" width="51.140625" style="126" customWidth="1"/>
    <col min="3" max="3" width="19.5703125" style="126" customWidth="1"/>
    <col min="4" max="4" width="13.5703125" style="126" customWidth="1"/>
    <col min="5" max="5" width="12.85546875" style="126" customWidth="1"/>
    <col min="6" max="6" width="12.7109375" style="126" customWidth="1"/>
    <col min="7" max="12" width="9.140625" style="126"/>
    <col min="13" max="13" width="22.5703125" style="126" customWidth="1"/>
    <col min="14" max="14" width="27.28515625" style="126" customWidth="1"/>
    <col min="15" max="15" width="24.140625" style="126" customWidth="1"/>
    <col min="16" max="16" width="23.5703125" style="126" customWidth="1"/>
    <col min="17" max="18" width="9.140625" style="126"/>
    <col min="19" max="19" width="27" style="145" customWidth="1"/>
    <col min="20" max="16384" width="9.140625" style="126"/>
  </cols>
  <sheetData>
    <row r="1" spans="1:19" ht="123.75" customHeight="1" x14ac:dyDescent="0.25">
      <c r="B1" s="127"/>
      <c r="C1" s="127"/>
      <c r="D1" s="127"/>
      <c r="E1" s="127"/>
      <c r="F1" s="127"/>
      <c r="G1" s="127"/>
      <c r="H1" s="127"/>
      <c r="I1" s="127"/>
      <c r="J1" s="127"/>
      <c r="K1" s="127"/>
      <c r="L1" s="127"/>
      <c r="M1" s="127"/>
      <c r="N1" s="127"/>
      <c r="O1" s="246" t="s">
        <v>0</v>
      </c>
      <c r="P1" s="246"/>
    </row>
    <row r="2" spans="1:19" ht="28.5" customHeight="1" x14ac:dyDescent="0.25">
      <c r="A2" s="247" t="s">
        <v>1793</v>
      </c>
      <c r="B2" s="247"/>
      <c r="C2" s="247"/>
      <c r="D2" s="247"/>
      <c r="E2" s="247"/>
      <c r="F2" s="247"/>
      <c r="G2" s="247"/>
      <c r="H2" s="247"/>
      <c r="I2" s="247"/>
      <c r="J2" s="247"/>
      <c r="K2" s="247"/>
      <c r="L2" s="247"/>
      <c r="M2" s="247"/>
      <c r="N2" s="247"/>
      <c r="O2" s="247"/>
      <c r="P2" s="247"/>
    </row>
    <row r="3" spans="1:19" x14ac:dyDescent="0.25">
      <c r="A3" s="128"/>
      <c r="B3" s="128"/>
      <c r="C3" s="128"/>
      <c r="D3" s="128"/>
      <c r="E3" s="128"/>
      <c r="F3" s="128"/>
      <c r="G3" s="128"/>
      <c r="H3" s="128"/>
      <c r="I3" s="128"/>
      <c r="J3" s="128"/>
      <c r="K3" s="128"/>
      <c r="L3" s="128"/>
      <c r="M3" s="128"/>
      <c r="N3" s="128"/>
      <c r="O3" s="128"/>
      <c r="P3" s="128"/>
    </row>
    <row r="4" spans="1:19" ht="34.5" customHeight="1" x14ac:dyDescent="0.25">
      <c r="A4" s="248" t="s">
        <v>1</v>
      </c>
      <c r="B4" s="249" t="s">
        <v>2</v>
      </c>
      <c r="C4" s="249" t="s">
        <v>3</v>
      </c>
      <c r="D4" s="249" t="s">
        <v>4</v>
      </c>
      <c r="E4" s="248" t="s">
        <v>5</v>
      </c>
      <c r="F4" s="248"/>
      <c r="G4" s="248"/>
      <c r="H4" s="248"/>
      <c r="I4" s="248"/>
      <c r="J4" s="248"/>
      <c r="K4" s="248"/>
      <c r="L4" s="248"/>
      <c r="M4" s="249" t="s">
        <v>6</v>
      </c>
      <c r="N4" s="249" t="s">
        <v>7</v>
      </c>
      <c r="O4" s="249" t="s">
        <v>8</v>
      </c>
      <c r="P4" s="249" t="s">
        <v>9</v>
      </c>
    </row>
    <row r="5" spans="1:19" ht="59.25" customHeight="1" x14ac:dyDescent="0.25">
      <c r="A5" s="248"/>
      <c r="B5" s="249"/>
      <c r="C5" s="249"/>
      <c r="D5" s="249"/>
      <c r="E5" s="212">
        <v>2023</v>
      </c>
      <c r="F5" s="212">
        <v>2024</v>
      </c>
      <c r="G5" s="212">
        <v>2025</v>
      </c>
      <c r="H5" s="212">
        <v>2026</v>
      </c>
      <c r="I5" s="212">
        <v>2027</v>
      </c>
      <c r="J5" s="212">
        <v>2028</v>
      </c>
      <c r="K5" s="212">
        <v>2029</v>
      </c>
      <c r="L5" s="212">
        <v>2030</v>
      </c>
      <c r="M5" s="249"/>
      <c r="N5" s="249"/>
      <c r="O5" s="249"/>
      <c r="P5" s="249"/>
    </row>
    <row r="6" spans="1:19" x14ac:dyDescent="0.25">
      <c r="A6" s="211">
        <v>1</v>
      </c>
      <c r="B6" s="211">
        <v>2</v>
      </c>
      <c r="C6" s="211">
        <v>3</v>
      </c>
      <c r="D6" s="211">
        <v>4</v>
      </c>
      <c r="E6" s="211">
        <v>5</v>
      </c>
      <c r="F6" s="211">
        <v>6</v>
      </c>
      <c r="G6" s="211">
        <v>7</v>
      </c>
      <c r="H6" s="211">
        <v>8</v>
      </c>
      <c r="I6" s="211">
        <v>9</v>
      </c>
      <c r="J6" s="211">
        <v>10</v>
      </c>
      <c r="K6" s="211">
        <v>11</v>
      </c>
      <c r="L6" s="211">
        <v>12</v>
      </c>
      <c r="M6" s="211">
        <v>13</v>
      </c>
      <c r="N6" s="211">
        <v>14</v>
      </c>
      <c r="O6" s="211">
        <v>15</v>
      </c>
      <c r="P6" s="211">
        <v>16</v>
      </c>
    </row>
    <row r="7" spans="1:19" s="145" customFormat="1" ht="45" customHeight="1" x14ac:dyDescent="0.25">
      <c r="A7" s="245" t="s">
        <v>10</v>
      </c>
      <c r="B7" s="245"/>
      <c r="C7" s="245"/>
      <c r="D7" s="245"/>
      <c r="E7" s="245"/>
      <c r="F7" s="245"/>
      <c r="G7" s="245"/>
      <c r="H7" s="245"/>
      <c r="I7" s="245"/>
      <c r="J7" s="245"/>
      <c r="K7" s="245"/>
      <c r="L7" s="245"/>
      <c r="M7" s="245"/>
      <c r="N7" s="245"/>
      <c r="O7" s="245"/>
      <c r="P7" s="245"/>
    </row>
    <row r="8" spans="1:19" s="145" customFormat="1" ht="204.75" x14ac:dyDescent="0.25">
      <c r="A8" s="210">
        <v>1</v>
      </c>
      <c r="B8" s="210" t="s">
        <v>11</v>
      </c>
      <c r="C8" s="210" t="s">
        <v>1259</v>
      </c>
      <c r="D8" s="210">
        <v>68.2</v>
      </c>
      <c r="E8" s="210">
        <v>71.5</v>
      </c>
      <c r="F8" s="210">
        <v>72.11</v>
      </c>
      <c r="G8" s="210">
        <v>72.900000000000006</v>
      </c>
      <c r="H8" s="210">
        <v>73.7</v>
      </c>
      <c r="I8" s="210">
        <v>74.599999999999994</v>
      </c>
      <c r="J8" s="210">
        <v>75.400000000000006</v>
      </c>
      <c r="K8" s="210">
        <v>76.2</v>
      </c>
      <c r="L8" s="210">
        <v>77</v>
      </c>
      <c r="M8" s="210" t="s">
        <v>13</v>
      </c>
      <c r="N8" s="222" t="s">
        <v>2576</v>
      </c>
      <c r="O8" s="210" t="s">
        <v>49</v>
      </c>
      <c r="P8" s="210" t="s">
        <v>15</v>
      </c>
    </row>
    <row r="9" spans="1:19" s="149" customFormat="1" ht="126" x14ac:dyDescent="0.25">
      <c r="A9" s="110">
        <v>2</v>
      </c>
      <c r="B9" s="408" t="s">
        <v>1556</v>
      </c>
      <c r="C9" s="210" t="s">
        <v>1259</v>
      </c>
      <c r="D9" s="147">
        <v>2.04</v>
      </c>
      <c r="E9" s="147" t="s">
        <v>15</v>
      </c>
      <c r="F9" s="147" t="s">
        <v>15</v>
      </c>
      <c r="G9" s="147">
        <v>1.99</v>
      </c>
      <c r="H9" s="147">
        <v>1.95</v>
      </c>
      <c r="I9" s="147">
        <v>1.9</v>
      </c>
      <c r="J9" s="147">
        <v>1.86</v>
      </c>
      <c r="K9" s="147">
        <v>1.81</v>
      </c>
      <c r="L9" s="147">
        <v>1.77</v>
      </c>
      <c r="M9" s="210" t="s">
        <v>16</v>
      </c>
      <c r="N9" s="222" t="s">
        <v>1641</v>
      </c>
      <c r="O9" s="110" t="s">
        <v>15</v>
      </c>
      <c r="P9" s="110" t="s">
        <v>15</v>
      </c>
      <c r="Q9" s="148"/>
      <c r="S9" s="145"/>
    </row>
    <row r="10" spans="1:19" s="149" customFormat="1" ht="283.5" x14ac:dyDescent="0.25">
      <c r="A10" s="110">
        <v>3</v>
      </c>
      <c r="B10" s="408" t="s">
        <v>1557</v>
      </c>
      <c r="C10" s="210" t="s">
        <v>1259</v>
      </c>
      <c r="D10" s="147">
        <v>7.74</v>
      </c>
      <c r="E10" s="147" t="s">
        <v>15</v>
      </c>
      <c r="F10" s="147" t="s">
        <v>15</v>
      </c>
      <c r="G10" s="147">
        <v>7.87</v>
      </c>
      <c r="H10" s="147">
        <v>71.59</v>
      </c>
      <c r="I10" s="147">
        <v>72.349999999999994</v>
      </c>
      <c r="J10" s="147">
        <v>73.09</v>
      </c>
      <c r="K10" s="147">
        <v>73.86</v>
      </c>
      <c r="L10" s="147">
        <v>74.569999999999993</v>
      </c>
      <c r="M10" s="210" t="s">
        <v>16</v>
      </c>
      <c r="N10" s="222" t="s">
        <v>2577</v>
      </c>
      <c r="O10" s="110" t="s">
        <v>15</v>
      </c>
      <c r="P10" s="110" t="s">
        <v>15</v>
      </c>
      <c r="Q10" s="148"/>
      <c r="S10" s="145"/>
    </row>
    <row r="11" spans="1:19" s="145" customFormat="1" ht="252" x14ac:dyDescent="0.25">
      <c r="A11" s="110">
        <v>4</v>
      </c>
      <c r="B11" s="408" t="s">
        <v>1555</v>
      </c>
      <c r="C11" s="210" t="s">
        <v>21</v>
      </c>
      <c r="D11" s="147">
        <v>98</v>
      </c>
      <c r="E11" s="147" t="s">
        <v>15</v>
      </c>
      <c r="F11" s="147" t="s">
        <v>15</v>
      </c>
      <c r="G11" s="147">
        <v>96.5</v>
      </c>
      <c r="H11" s="147">
        <v>94.5</v>
      </c>
      <c r="I11" s="147">
        <v>92.5</v>
      </c>
      <c r="J11" s="147">
        <v>90</v>
      </c>
      <c r="K11" s="147">
        <v>87.5</v>
      </c>
      <c r="L11" s="147">
        <v>85</v>
      </c>
      <c r="M11" s="210" t="s">
        <v>16</v>
      </c>
      <c r="N11" s="222" t="s">
        <v>1642</v>
      </c>
      <c r="O11" s="110" t="s">
        <v>15</v>
      </c>
      <c r="P11" s="110" t="s">
        <v>15</v>
      </c>
    </row>
    <row r="12" spans="1:19" s="145" customFormat="1" ht="63" x14ac:dyDescent="0.25">
      <c r="A12" s="110">
        <v>5</v>
      </c>
      <c r="B12" s="210" t="s">
        <v>1150</v>
      </c>
      <c r="C12" s="210" t="s">
        <v>75</v>
      </c>
      <c r="D12" s="210">
        <v>13.8</v>
      </c>
      <c r="E12" s="146">
        <v>14.7</v>
      </c>
      <c r="F12" s="146">
        <v>13.6</v>
      </c>
      <c r="G12" s="146" t="s">
        <v>15</v>
      </c>
      <c r="H12" s="146" t="s">
        <v>15</v>
      </c>
      <c r="I12" s="146" t="s">
        <v>15</v>
      </c>
      <c r="J12" s="146" t="s">
        <v>15</v>
      </c>
      <c r="K12" s="146" t="s">
        <v>15</v>
      </c>
      <c r="L12" s="146" t="s">
        <v>15</v>
      </c>
      <c r="M12" s="210" t="s">
        <v>16</v>
      </c>
      <c r="N12" s="222" t="s">
        <v>17</v>
      </c>
      <c r="O12" s="110" t="s">
        <v>55</v>
      </c>
      <c r="P12" s="110" t="s">
        <v>15</v>
      </c>
    </row>
    <row r="13" spans="1:19" s="145" customFormat="1" ht="37.5" x14ac:dyDescent="0.25">
      <c r="A13" s="110">
        <v>6</v>
      </c>
      <c r="B13" s="210" t="s">
        <v>1519</v>
      </c>
      <c r="C13" s="210" t="s">
        <v>75</v>
      </c>
      <c r="D13" s="210">
        <v>13.6</v>
      </c>
      <c r="E13" s="146" t="s">
        <v>15</v>
      </c>
      <c r="F13" s="146" t="s">
        <v>15</v>
      </c>
      <c r="G13" s="146">
        <v>13.6</v>
      </c>
      <c r="H13" s="146">
        <v>13.6</v>
      </c>
      <c r="I13" s="146">
        <v>13.6</v>
      </c>
      <c r="J13" s="146">
        <v>13.6</v>
      </c>
      <c r="K13" s="146">
        <v>13.6</v>
      </c>
      <c r="L13" s="146">
        <v>13.6</v>
      </c>
      <c r="M13" s="210" t="s">
        <v>16</v>
      </c>
      <c r="N13" s="210" t="s">
        <v>15</v>
      </c>
      <c r="O13" s="110" t="s">
        <v>55</v>
      </c>
      <c r="P13" s="110" t="s">
        <v>15</v>
      </c>
    </row>
    <row r="14" spans="1:19" s="145" customFormat="1" ht="56.25" x14ac:dyDescent="0.25">
      <c r="A14" s="110">
        <v>7</v>
      </c>
      <c r="B14" s="210" t="s">
        <v>1151</v>
      </c>
      <c r="C14" s="210" t="s">
        <v>26</v>
      </c>
      <c r="D14" s="146">
        <v>705.4</v>
      </c>
      <c r="E14" s="146">
        <v>610</v>
      </c>
      <c r="F14" s="146">
        <v>694.4</v>
      </c>
      <c r="G14" s="146">
        <v>694.4</v>
      </c>
      <c r="H14" s="146">
        <v>694.4</v>
      </c>
      <c r="I14" s="146">
        <v>694.4</v>
      </c>
      <c r="J14" s="146">
        <v>694.4</v>
      </c>
      <c r="K14" s="146">
        <v>694.4</v>
      </c>
      <c r="L14" s="146">
        <v>694.4</v>
      </c>
      <c r="M14" s="210" t="s">
        <v>16</v>
      </c>
      <c r="N14" s="222" t="s">
        <v>14</v>
      </c>
      <c r="O14" s="110" t="s">
        <v>55</v>
      </c>
      <c r="P14" s="110" t="s">
        <v>15</v>
      </c>
    </row>
    <row r="15" spans="1:19" s="145" customFormat="1" ht="47.25" x14ac:dyDescent="0.25">
      <c r="A15" s="110">
        <v>8</v>
      </c>
      <c r="B15" s="210" t="s">
        <v>1152</v>
      </c>
      <c r="C15" s="210" t="s">
        <v>26</v>
      </c>
      <c r="D15" s="147">
        <v>219.31</v>
      </c>
      <c r="E15" s="147">
        <v>225.8</v>
      </c>
      <c r="F15" s="147">
        <v>215.9</v>
      </c>
      <c r="G15" s="147">
        <v>215.9</v>
      </c>
      <c r="H15" s="147">
        <v>215.9</v>
      </c>
      <c r="I15" s="147">
        <v>215.9</v>
      </c>
      <c r="J15" s="147">
        <v>215.9</v>
      </c>
      <c r="K15" s="147">
        <v>215.9</v>
      </c>
      <c r="L15" s="147">
        <v>215.9</v>
      </c>
      <c r="M15" s="210" t="s">
        <v>16</v>
      </c>
      <c r="N15" s="222" t="s">
        <v>14</v>
      </c>
      <c r="O15" s="110" t="s">
        <v>55</v>
      </c>
      <c r="P15" s="110" t="s">
        <v>15</v>
      </c>
    </row>
    <row r="16" spans="1:19" s="145" customFormat="1" ht="141.75" x14ac:dyDescent="0.25">
      <c r="A16" s="110">
        <v>9</v>
      </c>
      <c r="B16" s="210" t="s">
        <v>19</v>
      </c>
      <c r="C16" s="210" t="s">
        <v>26</v>
      </c>
      <c r="D16" s="147">
        <v>81.3</v>
      </c>
      <c r="E16" s="147">
        <v>94</v>
      </c>
      <c r="F16" s="147">
        <v>70.8</v>
      </c>
      <c r="G16" s="147">
        <v>68.5</v>
      </c>
      <c r="H16" s="147">
        <v>66.2</v>
      </c>
      <c r="I16" s="147">
        <v>66.2</v>
      </c>
      <c r="J16" s="147">
        <v>66.2</v>
      </c>
      <c r="K16" s="147">
        <v>66.2</v>
      </c>
      <c r="L16" s="147">
        <v>66.2</v>
      </c>
      <c r="M16" s="210" t="s">
        <v>16</v>
      </c>
      <c r="N16" s="222" t="s">
        <v>1640</v>
      </c>
      <c r="O16" s="110" t="s">
        <v>15</v>
      </c>
      <c r="P16" s="110" t="s">
        <v>15</v>
      </c>
    </row>
    <row r="17" spans="1:19" s="145" customFormat="1" ht="141.75" x14ac:dyDescent="0.25">
      <c r="A17" s="110">
        <v>10</v>
      </c>
      <c r="B17" s="210" t="s">
        <v>1173</v>
      </c>
      <c r="C17" s="210" t="s">
        <v>26</v>
      </c>
      <c r="D17" s="147">
        <v>44.4</v>
      </c>
      <c r="E17" s="147">
        <v>37.5</v>
      </c>
      <c r="F17" s="147">
        <v>36.1</v>
      </c>
      <c r="G17" s="147">
        <v>33</v>
      </c>
      <c r="H17" s="147">
        <v>30.3</v>
      </c>
      <c r="I17" s="147">
        <v>30.3</v>
      </c>
      <c r="J17" s="147">
        <v>30.3</v>
      </c>
      <c r="K17" s="147">
        <v>30.3</v>
      </c>
      <c r="L17" s="147">
        <v>30.3</v>
      </c>
      <c r="M17" s="210" t="s">
        <v>16</v>
      </c>
      <c r="N17" s="222" t="s">
        <v>1640</v>
      </c>
      <c r="O17" s="110" t="s">
        <v>15</v>
      </c>
      <c r="P17" s="110" t="s">
        <v>15</v>
      </c>
    </row>
    <row r="18" spans="1:19" s="145" customFormat="1" ht="37.5" x14ac:dyDescent="0.25">
      <c r="A18" s="110">
        <v>11</v>
      </c>
      <c r="B18" s="210" t="s">
        <v>20</v>
      </c>
      <c r="C18" s="210" t="s">
        <v>26</v>
      </c>
      <c r="D18" s="147">
        <v>20.79</v>
      </c>
      <c r="E18" s="147">
        <v>20.2</v>
      </c>
      <c r="F18" s="147">
        <v>18.8</v>
      </c>
      <c r="G18" s="147">
        <v>14.71</v>
      </c>
      <c r="H18" s="147">
        <v>10.61</v>
      </c>
      <c r="I18" s="147">
        <v>10.61</v>
      </c>
      <c r="J18" s="147">
        <v>10.61</v>
      </c>
      <c r="K18" s="147">
        <v>10.61</v>
      </c>
      <c r="L18" s="147">
        <v>10.61</v>
      </c>
      <c r="M18" s="210" t="s">
        <v>16</v>
      </c>
      <c r="N18" s="210" t="s">
        <v>15</v>
      </c>
      <c r="O18" s="110" t="s">
        <v>15</v>
      </c>
      <c r="P18" s="110" t="s">
        <v>15</v>
      </c>
    </row>
    <row r="19" spans="1:19" s="145" customFormat="1" ht="141.75" x14ac:dyDescent="0.25">
      <c r="A19" s="110">
        <v>12</v>
      </c>
      <c r="B19" s="210" t="s">
        <v>1262</v>
      </c>
      <c r="C19" s="210" t="s">
        <v>21</v>
      </c>
      <c r="D19" s="147">
        <v>95</v>
      </c>
      <c r="E19" s="147">
        <v>95</v>
      </c>
      <c r="F19" s="147">
        <v>95</v>
      </c>
      <c r="G19" s="147">
        <v>95</v>
      </c>
      <c r="H19" s="147">
        <v>95</v>
      </c>
      <c r="I19" s="147">
        <v>95</v>
      </c>
      <c r="J19" s="147">
        <v>95</v>
      </c>
      <c r="K19" s="147">
        <v>95</v>
      </c>
      <c r="L19" s="147">
        <v>95</v>
      </c>
      <c r="M19" s="210" t="s">
        <v>16</v>
      </c>
      <c r="N19" s="222" t="s">
        <v>1640</v>
      </c>
      <c r="O19" s="110" t="s">
        <v>15</v>
      </c>
      <c r="P19" s="110" t="s">
        <v>15</v>
      </c>
    </row>
    <row r="20" spans="1:19" s="145" customFormat="1" ht="37.5" x14ac:dyDescent="0.25">
      <c r="A20" s="110">
        <v>13</v>
      </c>
      <c r="B20" s="210" t="s">
        <v>22</v>
      </c>
      <c r="C20" s="210" t="s">
        <v>21</v>
      </c>
      <c r="D20" s="147">
        <v>70</v>
      </c>
      <c r="E20" s="147">
        <v>71</v>
      </c>
      <c r="F20" s="147">
        <v>71.5</v>
      </c>
      <c r="G20" s="147">
        <v>55</v>
      </c>
      <c r="H20" s="147">
        <v>55.5</v>
      </c>
      <c r="I20" s="147">
        <v>56</v>
      </c>
      <c r="J20" s="147">
        <v>56.5</v>
      </c>
      <c r="K20" s="147">
        <v>57</v>
      </c>
      <c r="L20" s="147">
        <v>57.5</v>
      </c>
      <c r="M20" s="210" t="s">
        <v>16</v>
      </c>
      <c r="N20" s="210" t="s">
        <v>15</v>
      </c>
      <c r="O20" s="110" t="s">
        <v>15</v>
      </c>
      <c r="P20" s="110" t="s">
        <v>15</v>
      </c>
    </row>
    <row r="21" spans="1:19" s="145" customFormat="1" ht="56.25" x14ac:dyDescent="0.25">
      <c r="A21" s="110">
        <v>14</v>
      </c>
      <c r="B21" s="210" t="s">
        <v>23</v>
      </c>
      <c r="C21" s="210" t="s">
        <v>21</v>
      </c>
      <c r="D21" s="147">
        <v>35</v>
      </c>
      <c r="E21" s="147">
        <v>37.5</v>
      </c>
      <c r="F21" s="147" t="s">
        <v>15</v>
      </c>
      <c r="G21" s="147" t="s">
        <v>15</v>
      </c>
      <c r="H21" s="147" t="s">
        <v>15</v>
      </c>
      <c r="I21" s="147" t="s">
        <v>15</v>
      </c>
      <c r="J21" s="147" t="s">
        <v>15</v>
      </c>
      <c r="K21" s="147" t="s">
        <v>15</v>
      </c>
      <c r="L21" s="147" t="s">
        <v>15</v>
      </c>
      <c r="M21" s="210" t="s">
        <v>16</v>
      </c>
      <c r="N21" s="210" t="s">
        <v>15</v>
      </c>
      <c r="O21" s="110" t="s">
        <v>15</v>
      </c>
      <c r="P21" s="110" t="s">
        <v>15</v>
      </c>
    </row>
    <row r="22" spans="1:19" s="145" customFormat="1" ht="56.25" x14ac:dyDescent="0.25">
      <c r="A22" s="110">
        <v>15</v>
      </c>
      <c r="B22" s="210" t="s">
        <v>1331</v>
      </c>
      <c r="C22" s="210" t="s">
        <v>21</v>
      </c>
      <c r="D22" s="147">
        <v>72.400000000000006</v>
      </c>
      <c r="E22" s="147">
        <v>72.8</v>
      </c>
      <c r="F22" s="147" t="s">
        <v>15</v>
      </c>
      <c r="G22" s="147" t="s">
        <v>15</v>
      </c>
      <c r="H22" s="147" t="s">
        <v>15</v>
      </c>
      <c r="I22" s="147" t="s">
        <v>15</v>
      </c>
      <c r="J22" s="147" t="s">
        <v>15</v>
      </c>
      <c r="K22" s="147" t="s">
        <v>15</v>
      </c>
      <c r="L22" s="147" t="s">
        <v>15</v>
      </c>
      <c r="M22" s="210" t="s">
        <v>16</v>
      </c>
      <c r="N22" s="210" t="s">
        <v>15</v>
      </c>
      <c r="O22" s="110" t="s">
        <v>15</v>
      </c>
      <c r="P22" s="110" t="s">
        <v>15</v>
      </c>
    </row>
    <row r="23" spans="1:19" s="149" customFormat="1" ht="37.5" x14ac:dyDescent="0.25">
      <c r="A23" s="110">
        <v>16</v>
      </c>
      <c r="B23" s="210" t="s">
        <v>2584</v>
      </c>
      <c r="C23" s="210" t="s">
        <v>21</v>
      </c>
      <c r="D23" s="147">
        <v>1.6</v>
      </c>
      <c r="E23" s="147" t="s">
        <v>15</v>
      </c>
      <c r="F23" s="147">
        <v>4.8</v>
      </c>
      <c r="G23" s="147" t="s">
        <v>15</v>
      </c>
      <c r="H23" s="147" t="s">
        <v>15</v>
      </c>
      <c r="I23" s="147" t="s">
        <v>15</v>
      </c>
      <c r="J23" s="147" t="s">
        <v>15</v>
      </c>
      <c r="K23" s="147" t="s">
        <v>15</v>
      </c>
      <c r="L23" s="147" t="s">
        <v>15</v>
      </c>
      <c r="M23" s="210" t="s">
        <v>16</v>
      </c>
      <c r="N23" s="210" t="s">
        <v>15</v>
      </c>
      <c r="O23" s="110" t="s">
        <v>15</v>
      </c>
      <c r="P23" s="110" t="s">
        <v>15</v>
      </c>
      <c r="Q23" s="148"/>
      <c r="S23" s="145"/>
    </row>
    <row r="24" spans="1:19" s="149" customFormat="1" ht="187.5" x14ac:dyDescent="0.25">
      <c r="A24" s="110">
        <v>17</v>
      </c>
      <c r="B24" s="210" t="s">
        <v>1251</v>
      </c>
      <c r="C24" s="210" t="s">
        <v>21</v>
      </c>
      <c r="D24" s="147">
        <v>0</v>
      </c>
      <c r="E24" s="147" t="s">
        <v>1288</v>
      </c>
      <c r="F24" s="147">
        <v>95</v>
      </c>
      <c r="G24" s="147">
        <v>95</v>
      </c>
      <c r="H24" s="147">
        <v>95</v>
      </c>
      <c r="I24" s="147">
        <v>95</v>
      </c>
      <c r="J24" s="147" t="s">
        <v>15</v>
      </c>
      <c r="K24" s="147" t="s">
        <v>15</v>
      </c>
      <c r="L24" s="147" t="s">
        <v>15</v>
      </c>
      <c r="M24" s="210" t="s">
        <v>16</v>
      </c>
      <c r="N24" s="210" t="s">
        <v>15</v>
      </c>
      <c r="O24" s="110" t="s">
        <v>15</v>
      </c>
      <c r="P24" s="110" t="s">
        <v>15</v>
      </c>
      <c r="Q24" s="148"/>
      <c r="S24" s="145"/>
    </row>
    <row r="25" spans="1:19" s="149" customFormat="1" ht="92.25" customHeight="1" x14ac:dyDescent="0.25">
      <c r="A25" s="243" t="s">
        <v>1330</v>
      </c>
      <c r="B25" s="243"/>
      <c r="C25" s="243"/>
      <c r="D25" s="243"/>
      <c r="E25" s="243"/>
      <c r="F25" s="243"/>
      <c r="G25" s="243"/>
      <c r="H25" s="243"/>
      <c r="I25" s="243"/>
      <c r="J25" s="243"/>
      <c r="K25" s="243"/>
      <c r="L25" s="243"/>
      <c r="M25" s="243"/>
      <c r="N25" s="243"/>
      <c r="O25" s="243"/>
      <c r="P25" s="243"/>
      <c r="Q25" s="148"/>
      <c r="S25" s="145"/>
    </row>
    <row r="26" spans="1:19" s="149" customFormat="1" ht="56.25" x14ac:dyDescent="0.25">
      <c r="A26" s="110">
        <v>18</v>
      </c>
      <c r="B26" s="408" t="s">
        <v>1551</v>
      </c>
      <c r="C26" s="210" t="s">
        <v>21</v>
      </c>
      <c r="D26" s="147">
        <v>30</v>
      </c>
      <c r="E26" s="147" t="s">
        <v>15</v>
      </c>
      <c r="F26" s="147" t="s">
        <v>15</v>
      </c>
      <c r="G26" s="147">
        <v>34</v>
      </c>
      <c r="H26" s="147">
        <v>33</v>
      </c>
      <c r="I26" s="147">
        <v>33</v>
      </c>
      <c r="J26" s="147" t="s">
        <v>15</v>
      </c>
      <c r="K26" s="147" t="s">
        <v>15</v>
      </c>
      <c r="L26" s="147" t="s">
        <v>15</v>
      </c>
      <c r="M26" s="210" t="s">
        <v>16</v>
      </c>
      <c r="N26" s="210" t="s">
        <v>15</v>
      </c>
      <c r="O26" s="110" t="s">
        <v>15</v>
      </c>
      <c r="P26" s="110" t="s">
        <v>15</v>
      </c>
      <c r="Q26" s="148"/>
      <c r="S26" s="145"/>
    </row>
    <row r="27" spans="1:19" s="149" customFormat="1" ht="75" x14ac:dyDescent="0.25">
      <c r="A27" s="110">
        <v>19</v>
      </c>
      <c r="B27" s="210" t="s">
        <v>1552</v>
      </c>
      <c r="C27" s="210" t="s">
        <v>21</v>
      </c>
      <c r="D27" s="147">
        <v>90</v>
      </c>
      <c r="E27" s="147" t="s">
        <v>15</v>
      </c>
      <c r="F27" s="147" t="s">
        <v>15</v>
      </c>
      <c r="G27" s="147">
        <v>94</v>
      </c>
      <c r="H27" s="147">
        <v>95</v>
      </c>
      <c r="I27" s="147" t="s">
        <v>15</v>
      </c>
      <c r="J27" s="147" t="s">
        <v>15</v>
      </c>
      <c r="K27" s="147" t="s">
        <v>15</v>
      </c>
      <c r="L27" s="147" t="s">
        <v>15</v>
      </c>
      <c r="M27" s="210" t="s">
        <v>16</v>
      </c>
      <c r="N27" s="210" t="s">
        <v>15</v>
      </c>
      <c r="O27" s="110" t="s">
        <v>15</v>
      </c>
      <c r="P27" s="110" t="s">
        <v>15</v>
      </c>
      <c r="Q27" s="148"/>
      <c r="S27" s="145"/>
    </row>
    <row r="28" spans="1:19" s="149" customFormat="1" ht="196.5" customHeight="1" x14ac:dyDescent="0.25">
      <c r="A28" s="110">
        <v>20</v>
      </c>
      <c r="B28" s="408" t="s">
        <v>1553</v>
      </c>
      <c r="C28" s="210" t="s">
        <v>21</v>
      </c>
      <c r="D28" s="147">
        <v>83.1</v>
      </c>
      <c r="E28" s="147" t="s">
        <v>15</v>
      </c>
      <c r="F28" s="147" t="s">
        <v>15</v>
      </c>
      <c r="G28" s="147">
        <v>97</v>
      </c>
      <c r="H28" s="147" t="s">
        <v>15</v>
      </c>
      <c r="I28" s="147" t="s">
        <v>15</v>
      </c>
      <c r="J28" s="147" t="s">
        <v>15</v>
      </c>
      <c r="K28" s="147" t="s">
        <v>15</v>
      </c>
      <c r="L28" s="147" t="s">
        <v>15</v>
      </c>
      <c r="M28" s="210" t="s">
        <v>16</v>
      </c>
      <c r="N28" s="210" t="s">
        <v>15</v>
      </c>
      <c r="O28" s="110" t="s">
        <v>15</v>
      </c>
      <c r="P28" s="110" t="s">
        <v>15</v>
      </c>
      <c r="Q28" s="148"/>
      <c r="S28" s="145"/>
    </row>
    <row r="29" spans="1:19" s="149" customFormat="1" ht="56.25" x14ac:dyDescent="0.25">
      <c r="A29" s="110">
        <v>21</v>
      </c>
      <c r="B29" s="408" t="s">
        <v>1554</v>
      </c>
      <c r="C29" s="210" t="s">
        <v>21</v>
      </c>
      <c r="D29" s="147">
        <v>0</v>
      </c>
      <c r="E29" s="147" t="s">
        <v>15</v>
      </c>
      <c r="F29" s="147" t="s">
        <v>15</v>
      </c>
      <c r="G29" s="147">
        <v>73</v>
      </c>
      <c r="H29" s="147">
        <v>73</v>
      </c>
      <c r="I29" s="147">
        <v>73</v>
      </c>
      <c r="J29" s="147" t="s">
        <v>15</v>
      </c>
      <c r="K29" s="147" t="s">
        <v>15</v>
      </c>
      <c r="L29" s="147" t="s">
        <v>15</v>
      </c>
      <c r="M29" s="210" t="s">
        <v>16</v>
      </c>
      <c r="N29" s="210" t="s">
        <v>15</v>
      </c>
      <c r="O29" s="110" t="s">
        <v>15</v>
      </c>
      <c r="P29" s="110" t="s">
        <v>15</v>
      </c>
      <c r="Q29" s="148"/>
      <c r="S29" s="145"/>
    </row>
    <row r="30" spans="1:19" s="149" customFormat="1" ht="75" x14ac:dyDescent="0.25">
      <c r="A30" s="110">
        <v>22</v>
      </c>
      <c r="B30" s="210" t="s">
        <v>1252</v>
      </c>
      <c r="C30" s="210" t="s">
        <v>21</v>
      </c>
      <c r="D30" s="147">
        <v>100</v>
      </c>
      <c r="E30" s="147" t="s">
        <v>15</v>
      </c>
      <c r="F30" s="147">
        <v>100</v>
      </c>
      <c r="G30" s="147">
        <v>42.54</v>
      </c>
      <c r="H30" s="147" t="s">
        <v>15</v>
      </c>
      <c r="I30" s="147" t="s">
        <v>15</v>
      </c>
      <c r="J30" s="147" t="s">
        <v>15</v>
      </c>
      <c r="K30" s="147" t="s">
        <v>15</v>
      </c>
      <c r="L30" s="147" t="s">
        <v>15</v>
      </c>
      <c r="M30" s="210" t="s">
        <v>16</v>
      </c>
      <c r="N30" s="210" t="s">
        <v>15</v>
      </c>
      <c r="O30" s="210" t="s">
        <v>15</v>
      </c>
      <c r="P30" s="110" t="s">
        <v>15</v>
      </c>
      <c r="Q30" s="148"/>
      <c r="S30" s="145"/>
    </row>
    <row r="31" spans="1:19" s="149" customFormat="1" ht="154.5" customHeight="1" x14ac:dyDescent="0.25">
      <c r="A31" s="110">
        <v>23</v>
      </c>
      <c r="B31" s="210" t="s">
        <v>1253</v>
      </c>
      <c r="C31" s="210" t="s">
        <v>21</v>
      </c>
      <c r="D31" s="147">
        <v>0</v>
      </c>
      <c r="E31" s="147" t="s">
        <v>15</v>
      </c>
      <c r="F31" s="147">
        <v>0</v>
      </c>
      <c r="G31" s="147">
        <v>42.39</v>
      </c>
      <c r="H31" s="147" t="s">
        <v>15</v>
      </c>
      <c r="I31" s="147" t="s">
        <v>15</v>
      </c>
      <c r="J31" s="147" t="s">
        <v>15</v>
      </c>
      <c r="K31" s="147" t="s">
        <v>15</v>
      </c>
      <c r="L31" s="147" t="s">
        <v>15</v>
      </c>
      <c r="M31" s="210" t="s">
        <v>16</v>
      </c>
      <c r="N31" s="210" t="s">
        <v>15</v>
      </c>
      <c r="O31" s="210" t="s">
        <v>15</v>
      </c>
      <c r="P31" s="110" t="s">
        <v>15</v>
      </c>
      <c r="Q31" s="148"/>
      <c r="S31" s="145"/>
    </row>
    <row r="32" spans="1:19" s="149" customFormat="1" ht="135.75" customHeight="1" x14ac:dyDescent="0.25">
      <c r="A32" s="110">
        <v>24</v>
      </c>
      <c r="B32" s="210" t="s">
        <v>1254</v>
      </c>
      <c r="C32" s="210" t="s">
        <v>21</v>
      </c>
      <c r="D32" s="147">
        <v>0</v>
      </c>
      <c r="E32" s="147" t="s">
        <v>15</v>
      </c>
      <c r="F32" s="147">
        <v>1.37</v>
      </c>
      <c r="G32" s="147">
        <v>1.0900000000000001</v>
      </c>
      <c r="H32" s="147" t="s">
        <v>15</v>
      </c>
      <c r="I32" s="147" t="s">
        <v>15</v>
      </c>
      <c r="J32" s="147" t="s">
        <v>15</v>
      </c>
      <c r="K32" s="147" t="s">
        <v>15</v>
      </c>
      <c r="L32" s="147" t="s">
        <v>15</v>
      </c>
      <c r="M32" s="210" t="s">
        <v>16</v>
      </c>
      <c r="N32" s="210" t="s">
        <v>15</v>
      </c>
      <c r="O32" s="210" t="s">
        <v>15</v>
      </c>
      <c r="P32" s="110" t="s">
        <v>15</v>
      </c>
      <c r="Q32" s="148"/>
      <c r="S32" s="145"/>
    </row>
    <row r="33" spans="1:19" s="149" customFormat="1" ht="164.25" customHeight="1" x14ac:dyDescent="0.25">
      <c r="A33" s="110">
        <v>25</v>
      </c>
      <c r="B33" s="210" t="s">
        <v>1255</v>
      </c>
      <c r="C33" s="210" t="s">
        <v>21</v>
      </c>
      <c r="D33" s="147">
        <v>0</v>
      </c>
      <c r="E33" s="147" t="s">
        <v>15</v>
      </c>
      <c r="F33" s="147">
        <v>49.4</v>
      </c>
      <c r="G33" s="147">
        <v>57.6</v>
      </c>
      <c r="H33" s="147" t="s">
        <v>15</v>
      </c>
      <c r="I33" s="147" t="s">
        <v>15</v>
      </c>
      <c r="J33" s="147" t="s">
        <v>15</v>
      </c>
      <c r="K33" s="147" t="s">
        <v>15</v>
      </c>
      <c r="L33" s="147" t="s">
        <v>15</v>
      </c>
      <c r="M33" s="210" t="s">
        <v>16</v>
      </c>
      <c r="N33" s="210" t="s">
        <v>15</v>
      </c>
      <c r="O33" s="210" t="s">
        <v>15</v>
      </c>
      <c r="P33" s="110" t="s">
        <v>15</v>
      </c>
      <c r="Q33" s="148"/>
      <c r="S33" s="145"/>
    </row>
    <row r="34" spans="1:19" s="149" customFormat="1" ht="150.75" customHeight="1" x14ac:dyDescent="0.25">
      <c r="A34" s="110">
        <v>26</v>
      </c>
      <c r="B34" s="210" t="s">
        <v>1256</v>
      </c>
      <c r="C34" s="210" t="s">
        <v>21</v>
      </c>
      <c r="D34" s="147">
        <v>0</v>
      </c>
      <c r="E34" s="147" t="s">
        <v>15</v>
      </c>
      <c r="F34" s="147">
        <v>25.3</v>
      </c>
      <c r="G34" s="147">
        <v>27.9</v>
      </c>
      <c r="H34" s="147" t="s">
        <v>15</v>
      </c>
      <c r="I34" s="147" t="s">
        <v>15</v>
      </c>
      <c r="J34" s="147" t="s">
        <v>15</v>
      </c>
      <c r="K34" s="147" t="s">
        <v>15</v>
      </c>
      <c r="L34" s="147" t="s">
        <v>15</v>
      </c>
      <c r="M34" s="210" t="s">
        <v>16</v>
      </c>
      <c r="N34" s="210" t="s">
        <v>15</v>
      </c>
      <c r="O34" s="210" t="s">
        <v>15</v>
      </c>
      <c r="P34" s="110" t="s">
        <v>15</v>
      </c>
      <c r="Q34" s="148"/>
      <c r="S34" s="145"/>
    </row>
    <row r="35" spans="1:19" s="149" customFormat="1" ht="82.5" customHeight="1" x14ac:dyDescent="0.25">
      <c r="A35" s="110">
        <v>27</v>
      </c>
      <c r="B35" s="210" t="s">
        <v>1257</v>
      </c>
      <c r="C35" s="210" t="s">
        <v>21</v>
      </c>
      <c r="D35" s="147">
        <v>0</v>
      </c>
      <c r="E35" s="147" t="s">
        <v>15</v>
      </c>
      <c r="F35" s="147">
        <v>14.8</v>
      </c>
      <c r="G35" s="147">
        <v>16.2</v>
      </c>
      <c r="H35" s="147" t="s">
        <v>15</v>
      </c>
      <c r="I35" s="147" t="s">
        <v>15</v>
      </c>
      <c r="J35" s="147" t="s">
        <v>15</v>
      </c>
      <c r="K35" s="147" t="s">
        <v>15</v>
      </c>
      <c r="L35" s="147" t="s">
        <v>15</v>
      </c>
      <c r="M35" s="210" t="s">
        <v>16</v>
      </c>
      <c r="N35" s="210" t="s">
        <v>15</v>
      </c>
      <c r="O35" s="210" t="s">
        <v>15</v>
      </c>
      <c r="P35" s="110" t="s">
        <v>15</v>
      </c>
      <c r="Q35" s="148"/>
      <c r="S35" s="145"/>
    </row>
    <row r="36" spans="1:19" s="149" customFormat="1" ht="37.5" x14ac:dyDescent="0.25">
      <c r="A36" s="110">
        <v>28</v>
      </c>
      <c r="B36" s="210" t="s">
        <v>1258</v>
      </c>
      <c r="C36" s="210" t="s">
        <v>21</v>
      </c>
      <c r="D36" s="147">
        <v>1</v>
      </c>
      <c r="E36" s="147" t="s">
        <v>15</v>
      </c>
      <c r="F36" s="147">
        <v>62.1</v>
      </c>
      <c r="G36" s="147">
        <v>62.1</v>
      </c>
      <c r="H36" s="147" t="s">
        <v>15</v>
      </c>
      <c r="I36" s="147" t="s">
        <v>15</v>
      </c>
      <c r="J36" s="147" t="s">
        <v>15</v>
      </c>
      <c r="K36" s="147" t="s">
        <v>15</v>
      </c>
      <c r="L36" s="147" t="s">
        <v>15</v>
      </c>
      <c r="M36" s="210" t="s">
        <v>16</v>
      </c>
      <c r="N36" s="210" t="s">
        <v>15</v>
      </c>
      <c r="O36" s="210" t="s">
        <v>15</v>
      </c>
      <c r="P36" s="110" t="s">
        <v>15</v>
      </c>
      <c r="Q36" s="148"/>
      <c r="S36" s="145"/>
    </row>
    <row r="37" spans="1:19" s="145" customFormat="1" ht="75" x14ac:dyDescent="0.25">
      <c r="A37" s="110">
        <v>29</v>
      </c>
      <c r="B37" s="210" t="s">
        <v>25</v>
      </c>
      <c r="C37" s="210" t="s">
        <v>26</v>
      </c>
      <c r="D37" s="150">
        <v>234</v>
      </c>
      <c r="E37" s="150">
        <v>257</v>
      </c>
      <c r="F37" s="150">
        <v>279</v>
      </c>
      <c r="G37" s="210" t="s">
        <v>15</v>
      </c>
      <c r="H37" s="210" t="s">
        <v>15</v>
      </c>
      <c r="I37" s="210" t="s">
        <v>15</v>
      </c>
      <c r="J37" s="210" t="s">
        <v>15</v>
      </c>
      <c r="K37" s="210" t="s">
        <v>15</v>
      </c>
      <c r="L37" s="210" t="s">
        <v>15</v>
      </c>
      <c r="M37" s="210" t="s">
        <v>16</v>
      </c>
      <c r="N37" s="210" t="s">
        <v>15</v>
      </c>
      <c r="O37" s="110" t="s">
        <v>15</v>
      </c>
      <c r="P37" s="110" t="s">
        <v>15</v>
      </c>
    </row>
    <row r="38" spans="1:19" s="145" customFormat="1" ht="163.5" customHeight="1" x14ac:dyDescent="0.25">
      <c r="A38" s="110">
        <v>30</v>
      </c>
      <c r="B38" s="210" t="s">
        <v>27</v>
      </c>
      <c r="C38" s="210" t="s">
        <v>21</v>
      </c>
      <c r="D38" s="150">
        <v>97.5</v>
      </c>
      <c r="E38" s="150">
        <v>98</v>
      </c>
      <c r="F38" s="150">
        <v>98.5</v>
      </c>
      <c r="G38" s="210" t="s">
        <v>15</v>
      </c>
      <c r="H38" s="210" t="s">
        <v>15</v>
      </c>
      <c r="I38" s="210" t="s">
        <v>15</v>
      </c>
      <c r="J38" s="210" t="s">
        <v>15</v>
      </c>
      <c r="K38" s="210" t="s">
        <v>15</v>
      </c>
      <c r="L38" s="210" t="s">
        <v>15</v>
      </c>
      <c r="M38" s="210" t="s">
        <v>16</v>
      </c>
      <c r="N38" s="210" t="s">
        <v>15</v>
      </c>
      <c r="O38" s="210" t="s">
        <v>28</v>
      </c>
      <c r="P38" s="210" t="s">
        <v>15</v>
      </c>
    </row>
    <row r="39" spans="1:19" s="145" customFormat="1" ht="99" customHeight="1" x14ac:dyDescent="0.25">
      <c r="A39" s="110">
        <v>31</v>
      </c>
      <c r="B39" s="210" t="s">
        <v>29</v>
      </c>
      <c r="C39" s="210" t="s">
        <v>1051</v>
      </c>
      <c r="D39" s="150">
        <v>2.7</v>
      </c>
      <c r="E39" s="150">
        <v>3.1</v>
      </c>
      <c r="F39" s="150">
        <v>3.5</v>
      </c>
      <c r="G39" s="210" t="s">
        <v>15</v>
      </c>
      <c r="H39" s="210" t="s">
        <v>15</v>
      </c>
      <c r="I39" s="210" t="s">
        <v>15</v>
      </c>
      <c r="J39" s="210" t="s">
        <v>15</v>
      </c>
      <c r="K39" s="210" t="s">
        <v>15</v>
      </c>
      <c r="L39" s="210" t="s">
        <v>15</v>
      </c>
      <c r="M39" s="210" t="s">
        <v>16</v>
      </c>
      <c r="N39" s="210" t="s">
        <v>15</v>
      </c>
      <c r="O39" s="210" t="s">
        <v>15</v>
      </c>
      <c r="P39" s="210" t="s">
        <v>15</v>
      </c>
    </row>
    <row r="40" spans="1:19" s="145" customFormat="1" ht="56.25" x14ac:dyDescent="0.25">
      <c r="A40" s="110">
        <v>32</v>
      </c>
      <c r="B40" s="210" t="s">
        <v>30</v>
      </c>
      <c r="C40" s="210" t="s">
        <v>1052</v>
      </c>
      <c r="D40" s="150">
        <v>4.6900000000000004</v>
      </c>
      <c r="E40" s="150">
        <v>4.7300000000000004</v>
      </c>
      <c r="F40" s="150">
        <v>4.7699999999999996</v>
      </c>
      <c r="G40" s="210" t="s">
        <v>15</v>
      </c>
      <c r="H40" s="210" t="s">
        <v>15</v>
      </c>
      <c r="I40" s="210" t="s">
        <v>15</v>
      </c>
      <c r="J40" s="210" t="s">
        <v>15</v>
      </c>
      <c r="K40" s="210" t="s">
        <v>15</v>
      </c>
      <c r="L40" s="210" t="s">
        <v>15</v>
      </c>
      <c r="M40" s="210" t="s">
        <v>16</v>
      </c>
      <c r="N40" s="210" t="s">
        <v>15</v>
      </c>
      <c r="O40" s="210" t="s">
        <v>15</v>
      </c>
      <c r="P40" s="210" t="s">
        <v>15</v>
      </c>
    </row>
    <row r="41" spans="1:19" s="145" customFormat="1" ht="112.5" x14ac:dyDescent="0.25">
      <c r="A41" s="110">
        <v>33</v>
      </c>
      <c r="B41" s="210" t="s">
        <v>31</v>
      </c>
      <c r="C41" s="210" t="s">
        <v>21</v>
      </c>
      <c r="D41" s="150">
        <v>99.37</v>
      </c>
      <c r="E41" s="150">
        <v>100</v>
      </c>
      <c r="F41" s="150">
        <v>100</v>
      </c>
      <c r="G41" s="210" t="s">
        <v>15</v>
      </c>
      <c r="H41" s="210" t="s">
        <v>15</v>
      </c>
      <c r="I41" s="210" t="s">
        <v>15</v>
      </c>
      <c r="J41" s="210" t="s">
        <v>15</v>
      </c>
      <c r="K41" s="210" t="s">
        <v>15</v>
      </c>
      <c r="L41" s="210" t="s">
        <v>15</v>
      </c>
      <c r="M41" s="210" t="s">
        <v>16</v>
      </c>
      <c r="N41" s="210" t="s">
        <v>15</v>
      </c>
      <c r="O41" s="210" t="s">
        <v>32</v>
      </c>
      <c r="P41" s="210" t="s">
        <v>15</v>
      </c>
    </row>
    <row r="42" spans="1:19" s="145" customFormat="1" ht="192.75" customHeight="1" x14ac:dyDescent="0.25">
      <c r="A42" s="110">
        <v>34</v>
      </c>
      <c r="B42" s="210" t="s">
        <v>33</v>
      </c>
      <c r="C42" s="210" t="s">
        <v>21</v>
      </c>
      <c r="D42" s="150">
        <v>15</v>
      </c>
      <c r="E42" s="150">
        <v>75</v>
      </c>
      <c r="F42" s="150">
        <v>100</v>
      </c>
      <c r="G42" s="210" t="s">
        <v>15</v>
      </c>
      <c r="H42" s="210" t="s">
        <v>15</v>
      </c>
      <c r="I42" s="210" t="s">
        <v>15</v>
      </c>
      <c r="J42" s="210" t="s">
        <v>15</v>
      </c>
      <c r="K42" s="210" t="s">
        <v>15</v>
      </c>
      <c r="L42" s="210" t="s">
        <v>15</v>
      </c>
      <c r="M42" s="210" t="s">
        <v>16</v>
      </c>
      <c r="N42" s="210" t="s">
        <v>15</v>
      </c>
      <c r="O42" s="210" t="s">
        <v>34</v>
      </c>
      <c r="P42" s="210" t="s">
        <v>15</v>
      </c>
    </row>
    <row r="43" spans="1:19" s="145" customFormat="1" ht="75" x14ac:dyDescent="0.25">
      <c r="A43" s="110">
        <v>35</v>
      </c>
      <c r="B43" s="210" t="s">
        <v>35</v>
      </c>
      <c r="C43" s="210" t="s">
        <v>21</v>
      </c>
      <c r="D43" s="150">
        <v>52.8</v>
      </c>
      <c r="E43" s="150">
        <v>58.6</v>
      </c>
      <c r="F43" s="150">
        <v>70</v>
      </c>
      <c r="G43" s="210" t="s">
        <v>15</v>
      </c>
      <c r="H43" s="210" t="s">
        <v>15</v>
      </c>
      <c r="I43" s="210" t="s">
        <v>15</v>
      </c>
      <c r="J43" s="210" t="s">
        <v>15</v>
      </c>
      <c r="K43" s="210" t="s">
        <v>15</v>
      </c>
      <c r="L43" s="210" t="s">
        <v>15</v>
      </c>
      <c r="M43" s="210" t="s">
        <v>16</v>
      </c>
      <c r="N43" s="210" t="s">
        <v>15</v>
      </c>
      <c r="O43" s="210" t="s">
        <v>15</v>
      </c>
      <c r="P43" s="210" t="s">
        <v>15</v>
      </c>
    </row>
    <row r="44" spans="1:19" s="145" customFormat="1" ht="138" customHeight="1" x14ac:dyDescent="0.25">
      <c r="A44" s="110">
        <v>36</v>
      </c>
      <c r="B44" s="210" t="s">
        <v>36</v>
      </c>
      <c r="C44" s="210" t="s">
        <v>1051</v>
      </c>
      <c r="D44" s="150">
        <v>9268.7000000000007</v>
      </c>
      <c r="E44" s="150">
        <v>10574.2</v>
      </c>
      <c r="F44" s="150">
        <v>10574.2</v>
      </c>
      <c r="G44" s="210" t="s">
        <v>15</v>
      </c>
      <c r="H44" s="210" t="s">
        <v>15</v>
      </c>
      <c r="I44" s="210" t="s">
        <v>15</v>
      </c>
      <c r="J44" s="210" t="s">
        <v>15</v>
      </c>
      <c r="K44" s="210" t="s">
        <v>15</v>
      </c>
      <c r="L44" s="210" t="s">
        <v>15</v>
      </c>
      <c r="M44" s="210" t="s">
        <v>16</v>
      </c>
      <c r="N44" s="210" t="s">
        <v>15</v>
      </c>
      <c r="O44" s="210" t="s">
        <v>37</v>
      </c>
      <c r="P44" s="210" t="s">
        <v>15</v>
      </c>
    </row>
    <row r="45" spans="1:19" s="145" customFormat="1" ht="112.5" x14ac:dyDescent="0.25">
      <c r="A45" s="110">
        <v>37</v>
      </c>
      <c r="B45" s="210" t="s">
        <v>38</v>
      </c>
      <c r="C45" s="210" t="s">
        <v>21</v>
      </c>
      <c r="D45" s="150">
        <v>87.7</v>
      </c>
      <c r="E45" s="150">
        <v>100</v>
      </c>
      <c r="F45" s="150">
        <v>100</v>
      </c>
      <c r="G45" s="210" t="s">
        <v>15</v>
      </c>
      <c r="H45" s="210" t="s">
        <v>15</v>
      </c>
      <c r="I45" s="210" t="s">
        <v>15</v>
      </c>
      <c r="J45" s="210" t="s">
        <v>15</v>
      </c>
      <c r="K45" s="210" t="s">
        <v>15</v>
      </c>
      <c r="L45" s="210" t="s">
        <v>15</v>
      </c>
      <c r="M45" s="210" t="s">
        <v>16</v>
      </c>
      <c r="N45" s="210" t="s">
        <v>15</v>
      </c>
      <c r="O45" s="210" t="s">
        <v>15</v>
      </c>
      <c r="P45" s="210" t="s">
        <v>15</v>
      </c>
    </row>
    <row r="46" spans="1:19" s="145" customFormat="1" ht="112.5" x14ac:dyDescent="0.25">
      <c r="A46" s="110">
        <v>38</v>
      </c>
      <c r="B46" s="210" t="s">
        <v>39</v>
      </c>
      <c r="C46" s="210" t="s">
        <v>21</v>
      </c>
      <c r="D46" s="150">
        <v>31.6</v>
      </c>
      <c r="E46" s="150">
        <v>25.7</v>
      </c>
      <c r="F46" s="150">
        <v>14.7</v>
      </c>
      <c r="G46" s="210" t="s">
        <v>15</v>
      </c>
      <c r="H46" s="210" t="s">
        <v>15</v>
      </c>
      <c r="I46" s="210" t="s">
        <v>15</v>
      </c>
      <c r="J46" s="210" t="s">
        <v>15</v>
      </c>
      <c r="K46" s="210" t="s">
        <v>15</v>
      </c>
      <c r="L46" s="210" t="s">
        <v>15</v>
      </c>
      <c r="M46" s="210" t="s">
        <v>16</v>
      </c>
      <c r="N46" s="210" t="s">
        <v>15</v>
      </c>
      <c r="O46" s="210" t="s">
        <v>15</v>
      </c>
      <c r="P46" s="210" t="s">
        <v>15</v>
      </c>
    </row>
    <row r="47" spans="1:19" s="145" customFormat="1" ht="93.75" x14ac:dyDescent="0.25">
      <c r="A47" s="110">
        <v>39</v>
      </c>
      <c r="B47" s="210" t="s">
        <v>40</v>
      </c>
      <c r="C47" s="210" t="s">
        <v>21</v>
      </c>
      <c r="D47" s="150">
        <v>31.2</v>
      </c>
      <c r="E47" s="150">
        <v>30.5</v>
      </c>
      <c r="F47" s="150">
        <v>28.7</v>
      </c>
      <c r="G47" s="210" t="s">
        <v>15</v>
      </c>
      <c r="H47" s="210" t="s">
        <v>15</v>
      </c>
      <c r="I47" s="210" t="s">
        <v>15</v>
      </c>
      <c r="J47" s="210" t="s">
        <v>15</v>
      </c>
      <c r="K47" s="210" t="s">
        <v>15</v>
      </c>
      <c r="L47" s="210" t="s">
        <v>15</v>
      </c>
      <c r="M47" s="210" t="s">
        <v>16</v>
      </c>
      <c r="N47" s="210" t="s">
        <v>15</v>
      </c>
      <c r="O47" s="210" t="s">
        <v>15</v>
      </c>
      <c r="P47" s="210" t="s">
        <v>15</v>
      </c>
    </row>
    <row r="48" spans="1:19" s="145" customFormat="1" ht="56.25" x14ac:dyDescent="0.25">
      <c r="A48" s="110">
        <v>40</v>
      </c>
      <c r="B48" s="210" t="s">
        <v>41</v>
      </c>
      <c r="C48" s="210" t="s">
        <v>1053</v>
      </c>
      <c r="D48" s="150">
        <v>7.68</v>
      </c>
      <c r="E48" s="150">
        <v>7.17</v>
      </c>
      <c r="F48" s="150">
        <v>7.41</v>
      </c>
      <c r="G48" s="210" t="s">
        <v>15</v>
      </c>
      <c r="H48" s="210" t="s">
        <v>15</v>
      </c>
      <c r="I48" s="210" t="s">
        <v>15</v>
      </c>
      <c r="J48" s="210" t="s">
        <v>15</v>
      </c>
      <c r="K48" s="210" t="s">
        <v>15</v>
      </c>
      <c r="L48" s="210" t="s">
        <v>15</v>
      </c>
      <c r="M48" s="210" t="s">
        <v>16</v>
      </c>
      <c r="N48" s="210" t="s">
        <v>15</v>
      </c>
      <c r="O48" s="210" t="s">
        <v>15</v>
      </c>
      <c r="P48" s="210" t="s">
        <v>15</v>
      </c>
    </row>
    <row r="49" spans="1:16" s="145" customFormat="1" ht="56.25" x14ac:dyDescent="0.25">
      <c r="A49" s="110">
        <v>41</v>
      </c>
      <c r="B49" s="210" t="s">
        <v>42</v>
      </c>
      <c r="C49" s="210" t="s">
        <v>21</v>
      </c>
      <c r="D49" s="150">
        <v>42.5</v>
      </c>
      <c r="E49" s="150">
        <v>52</v>
      </c>
      <c r="F49" s="150">
        <v>57</v>
      </c>
      <c r="G49" s="210" t="s">
        <v>15</v>
      </c>
      <c r="H49" s="210" t="s">
        <v>15</v>
      </c>
      <c r="I49" s="210" t="s">
        <v>15</v>
      </c>
      <c r="J49" s="210" t="s">
        <v>15</v>
      </c>
      <c r="K49" s="210" t="s">
        <v>15</v>
      </c>
      <c r="L49" s="210" t="s">
        <v>15</v>
      </c>
      <c r="M49" s="210" t="s">
        <v>16</v>
      </c>
      <c r="N49" s="210" t="s">
        <v>15</v>
      </c>
      <c r="O49" s="210" t="s">
        <v>43</v>
      </c>
      <c r="P49" s="210" t="s">
        <v>15</v>
      </c>
    </row>
    <row r="50" spans="1:16" s="145" customFormat="1" ht="138.75" customHeight="1" x14ac:dyDescent="0.25">
      <c r="A50" s="110">
        <v>42</v>
      </c>
      <c r="B50" s="210" t="s">
        <v>44</v>
      </c>
      <c r="C50" s="210" t="s">
        <v>1054</v>
      </c>
      <c r="D50" s="150">
        <v>5.69</v>
      </c>
      <c r="E50" s="150">
        <v>5.6</v>
      </c>
      <c r="F50" s="150">
        <v>5.51</v>
      </c>
      <c r="G50" s="210" t="s">
        <v>15</v>
      </c>
      <c r="H50" s="210" t="s">
        <v>15</v>
      </c>
      <c r="I50" s="210" t="s">
        <v>15</v>
      </c>
      <c r="J50" s="210" t="s">
        <v>15</v>
      </c>
      <c r="K50" s="210" t="s">
        <v>15</v>
      </c>
      <c r="L50" s="210" t="s">
        <v>15</v>
      </c>
      <c r="M50" s="210" t="s">
        <v>16</v>
      </c>
      <c r="N50" s="210" t="s">
        <v>15</v>
      </c>
      <c r="O50" s="210" t="s">
        <v>45</v>
      </c>
      <c r="P50" s="210" t="s">
        <v>15</v>
      </c>
    </row>
    <row r="51" spans="1:16" s="145" customFormat="1" ht="37.5" x14ac:dyDescent="0.25">
      <c r="A51" s="110">
        <v>43</v>
      </c>
      <c r="B51" s="210" t="s">
        <v>46</v>
      </c>
      <c r="C51" s="210" t="s">
        <v>84</v>
      </c>
      <c r="D51" s="150">
        <v>20.8</v>
      </c>
      <c r="E51" s="150">
        <v>22.3</v>
      </c>
      <c r="F51" s="150">
        <v>23.7</v>
      </c>
      <c r="G51" s="210" t="s">
        <v>15</v>
      </c>
      <c r="H51" s="210" t="s">
        <v>15</v>
      </c>
      <c r="I51" s="210" t="s">
        <v>15</v>
      </c>
      <c r="J51" s="210" t="s">
        <v>15</v>
      </c>
      <c r="K51" s="210" t="s">
        <v>15</v>
      </c>
      <c r="L51" s="210" t="s">
        <v>15</v>
      </c>
      <c r="M51" s="210" t="s">
        <v>16</v>
      </c>
      <c r="N51" s="210" t="s">
        <v>15</v>
      </c>
      <c r="O51" s="210" t="s">
        <v>15</v>
      </c>
      <c r="P51" s="210" t="s">
        <v>15</v>
      </c>
    </row>
    <row r="52" spans="1:16" s="145" customFormat="1" ht="37.5" x14ac:dyDescent="0.25">
      <c r="A52" s="110">
        <v>44</v>
      </c>
      <c r="B52" s="210" t="s">
        <v>48</v>
      </c>
      <c r="C52" s="210" t="s">
        <v>21</v>
      </c>
      <c r="D52" s="150">
        <v>8.5</v>
      </c>
      <c r="E52" s="150">
        <v>7.3</v>
      </c>
      <c r="F52" s="150">
        <v>6.1</v>
      </c>
      <c r="G52" s="210" t="s">
        <v>15</v>
      </c>
      <c r="H52" s="210" t="s">
        <v>15</v>
      </c>
      <c r="I52" s="210" t="s">
        <v>15</v>
      </c>
      <c r="J52" s="210" t="s">
        <v>15</v>
      </c>
      <c r="K52" s="210" t="s">
        <v>15</v>
      </c>
      <c r="L52" s="210" t="s">
        <v>15</v>
      </c>
      <c r="M52" s="210" t="s">
        <v>16</v>
      </c>
      <c r="N52" s="210" t="s">
        <v>15</v>
      </c>
      <c r="O52" s="210" t="s">
        <v>55</v>
      </c>
      <c r="P52" s="210" t="s">
        <v>15</v>
      </c>
    </row>
    <row r="53" spans="1:16" s="145" customFormat="1" ht="75" x14ac:dyDescent="0.25">
      <c r="A53" s="110">
        <v>45</v>
      </c>
      <c r="B53" s="210" t="s">
        <v>50</v>
      </c>
      <c r="C53" s="210" t="s">
        <v>51</v>
      </c>
      <c r="D53" s="150">
        <v>27.5</v>
      </c>
      <c r="E53" s="150">
        <v>55</v>
      </c>
      <c r="F53" s="150">
        <v>55</v>
      </c>
      <c r="G53" s="210" t="s">
        <v>15</v>
      </c>
      <c r="H53" s="210" t="s">
        <v>15</v>
      </c>
      <c r="I53" s="210" t="s">
        <v>15</v>
      </c>
      <c r="J53" s="210" t="s">
        <v>15</v>
      </c>
      <c r="K53" s="210" t="s">
        <v>15</v>
      </c>
      <c r="L53" s="210" t="s">
        <v>15</v>
      </c>
      <c r="M53" s="210" t="s">
        <v>16</v>
      </c>
      <c r="N53" s="210" t="s">
        <v>15</v>
      </c>
      <c r="O53" s="210" t="s">
        <v>15</v>
      </c>
      <c r="P53" s="210" t="s">
        <v>15</v>
      </c>
    </row>
    <row r="54" spans="1:16" s="145" customFormat="1" ht="56.25" x14ac:dyDescent="0.25">
      <c r="A54" s="110">
        <v>46</v>
      </c>
      <c r="B54" s="210" t="s">
        <v>52</v>
      </c>
      <c r="C54" s="210" t="s">
        <v>21</v>
      </c>
      <c r="D54" s="150">
        <v>29.7</v>
      </c>
      <c r="E54" s="150">
        <v>65.3</v>
      </c>
      <c r="F54" s="150">
        <v>70</v>
      </c>
      <c r="G54" s="210" t="s">
        <v>15</v>
      </c>
      <c r="H54" s="210" t="s">
        <v>15</v>
      </c>
      <c r="I54" s="210" t="s">
        <v>15</v>
      </c>
      <c r="J54" s="210" t="s">
        <v>15</v>
      </c>
      <c r="K54" s="210" t="s">
        <v>15</v>
      </c>
      <c r="L54" s="210" t="s">
        <v>15</v>
      </c>
      <c r="M54" s="210" t="s">
        <v>16</v>
      </c>
      <c r="N54" s="210" t="s">
        <v>15</v>
      </c>
      <c r="O54" s="210" t="s">
        <v>15</v>
      </c>
      <c r="P54" s="210" t="s">
        <v>15</v>
      </c>
    </row>
    <row r="55" spans="1:16" s="145" customFormat="1" ht="93.75" x14ac:dyDescent="0.25">
      <c r="A55" s="110">
        <v>47</v>
      </c>
      <c r="B55" s="210" t="s">
        <v>53</v>
      </c>
      <c r="C55" s="210" t="s">
        <v>21</v>
      </c>
      <c r="D55" s="150">
        <v>56.8</v>
      </c>
      <c r="E55" s="150">
        <v>80</v>
      </c>
      <c r="F55" s="150">
        <v>90</v>
      </c>
      <c r="G55" s="210" t="s">
        <v>15</v>
      </c>
      <c r="H55" s="210" t="s">
        <v>15</v>
      </c>
      <c r="I55" s="210" t="s">
        <v>15</v>
      </c>
      <c r="J55" s="210" t="s">
        <v>15</v>
      </c>
      <c r="K55" s="210" t="s">
        <v>15</v>
      </c>
      <c r="L55" s="210" t="s">
        <v>15</v>
      </c>
      <c r="M55" s="210" t="s">
        <v>16</v>
      </c>
      <c r="N55" s="210" t="s">
        <v>15</v>
      </c>
      <c r="O55" s="210" t="s">
        <v>15</v>
      </c>
      <c r="P55" s="210" t="s">
        <v>15</v>
      </c>
    </row>
    <row r="56" spans="1:16" s="145" customFormat="1" ht="37.5" x14ac:dyDescent="0.25">
      <c r="A56" s="110">
        <v>48</v>
      </c>
      <c r="B56" s="151" t="s">
        <v>54</v>
      </c>
      <c r="C56" s="151" t="s">
        <v>1055</v>
      </c>
      <c r="D56" s="152">
        <v>3.9</v>
      </c>
      <c r="E56" s="151">
        <v>4.0339999999999998</v>
      </c>
      <c r="F56" s="151">
        <v>4.1639999999999997</v>
      </c>
      <c r="G56" s="210" t="s">
        <v>15</v>
      </c>
      <c r="H56" s="210" t="s">
        <v>15</v>
      </c>
      <c r="I56" s="210" t="s">
        <v>15</v>
      </c>
      <c r="J56" s="210" t="s">
        <v>15</v>
      </c>
      <c r="K56" s="210" t="s">
        <v>15</v>
      </c>
      <c r="L56" s="210" t="s">
        <v>15</v>
      </c>
      <c r="M56" s="210" t="s">
        <v>16</v>
      </c>
      <c r="N56" s="210" t="s">
        <v>15</v>
      </c>
      <c r="O56" s="151" t="s">
        <v>55</v>
      </c>
      <c r="P56" s="210" t="s">
        <v>15</v>
      </c>
    </row>
    <row r="57" spans="1:16" s="145" customFormat="1" ht="168.75" x14ac:dyDescent="0.25">
      <c r="A57" s="110">
        <v>49</v>
      </c>
      <c r="B57" s="151" t="s">
        <v>58</v>
      </c>
      <c r="C57" s="151" t="s">
        <v>21</v>
      </c>
      <c r="D57" s="153">
        <v>60</v>
      </c>
      <c r="E57" s="153">
        <v>70</v>
      </c>
      <c r="F57" s="153">
        <v>80</v>
      </c>
      <c r="G57" s="210" t="s">
        <v>15</v>
      </c>
      <c r="H57" s="210" t="s">
        <v>15</v>
      </c>
      <c r="I57" s="210" t="s">
        <v>15</v>
      </c>
      <c r="J57" s="210" t="s">
        <v>15</v>
      </c>
      <c r="K57" s="210" t="s">
        <v>15</v>
      </c>
      <c r="L57" s="210" t="s">
        <v>15</v>
      </c>
      <c r="M57" s="210" t="s">
        <v>16</v>
      </c>
      <c r="N57" s="156" t="s">
        <v>14</v>
      </c>
      <c r="O57" s="151" t="s">
        <v>43</v>
      </c>
      <c r="P57" s="210" t="s">
        <v>15</v>
      </c>
    </row>
    <row r="58" spans="1:16" s="145" customFormat="1" ht="206.25" x14ac:dyDescent="0.25">
      <c r="A58" s="110">
        <v>50</v>
      </c>
      <c r="B58" s="151" t="s">
        <v>59</v>
      </c>
      <c r="C58" s="151" t="s">
        <v>21</v>
      </c>
      <c r="D58" s="153">
        <v>85</v>
      </c>
      <c r="E58" s="153">
        <v>90</v>
      </c>
      <c r="F58" s="153">
        <v>90</v>
      </c>
      <c r="G58" s="210" t="s">
        <v>15</v>
      </c>
      <c r="H58" s="210" t="s">
        <v>15</v>
      </c>
      <c r="I58" s="210" t="s">
        <v>15</v>
      </c>
      <c r="J58" s="210" t="s">
        <v>15</v>
      </c>
      <c r="K58" s="210" t="s">
        <v>15</v>
      </c>
      <c r="L58" s="210" t="s">
        <v>15</v>
      </c>
      <c r="M58" s="210" t="s">
        <v>16</v>
      </c>
      <c r="N58" s="210" t="s">
        <v>15</v>
      </c>
      <c r="O58" s="210" t="s">
        <v>15</v>
      </c>
      <c r="P58" s="210" t="s">
        <v>15</v>
      </c>
    </row>
    <row r="59" spans="1:16" s="145" customFormat="1" ht="131.25" x14ac:dyDescent="0.25">
      <c r="A59" s="110">
        <v>51</v>
      </c>
      <c r="B59" s="151" t="s">
        <v>60</v>
      </c>
      <c r="C59" s="151" t="s">
        <v>21</v>
      </c>
      <c r="D59" s="153">
        <v>2.17</v>
      </c>
      <c r="E59" s="153">
        <v>2.11</v>
      </c>
      <c r="F59" s="153">
        <v>2.0499999999999998</v>
      </c>
      <c r="G59" s="210" t="s">
        <v>15</v>
      </c>
      <c r="H59" s="210" t="s">
        <v>15</v>
      </c>
      <c r="I59" s="210" t="s">
        <v>15</v>
      </c>
      <c r="J59" s="210" t="s">
        <v>15</v>
      </c>
      <c r="K59" s="210" t="s">
        <v>15</v>
      </c>
      <c r="L59" s="210" t="s">
        <v>15</v>
      </c>
      <c r="M59" s="210" t="s">
        <v>16</v>
      </c>
      <c r="N59" s="210" t="s">
        <v>15</v>
      </c>
      <c r="O59" s="151" t="s">
        <v>55</v>
      </c>
      <c r="P59" s="210" t="s">
        <v>15</v>
      </c>
    </row>
    <row r="60" spans="1:16" s="145" customFormat="1" ht="131.25" x14ac:dyDescent="0.25">
      <c r="A60" s="110">
        <v>52</v>
      </c>
      <c r="B60" s="151" t="s">
        <v>61</v>
      </c>
      <c r="C60" s="151" t="s">
        <v>21</v>
      </c>
      <c r="D60" s="153">
        <v>56.7</v>
      </c>
      <c r="E60" s="153">
        <v>57.8</v>
      </c>
      <c r="F60" s="153">
        <v>60</v>
      </c>
      <c r="G60" s="210" t="s">
        <v>15</v>
      </c>
      <c r="H60" s="210" t="s">
        <v>15</v>
      </c>
      <c r="I60" s="210" t="s">
        <v>15</v>
      </c>
      <c r="J60" s="210" t="s">
        <v>15</v>
      </c>
      <c r="K60" s="210" t="s">
        <v>15</v>
      </c>
      <c r="L60" s="210" t="s">
        <v>15</v>
      </c>
      <c r="M60" s="210" t="s">
        <v>16</v>
      </c>
      <c r="N60" s="210" t="s">
        <v>15</v>
      </c>
      <c r="O60" s="151" t="s">
        <v>55</v>
      </c>
      <c r="P60" s="210" t="s">
        <v>15</v>
      </c>
    </row>
    <row r="61" spans="1:16" s="145" customFormat="1" ht="93.75" x14ac:dyDescent="0.25">
      <c r="A61" s="110">
        <v>53</v>
      </c>
      <c r="B61" s="151" t="s">
        <v>63</v>
      </c>
      <c r="C61" s="151" t="s">
        <v>21</v>
      </c>
      <c r="D61" s="153">
        <v>70</v>
      </c>
      <c r="E61" s="153">
        <v>75</v>
      </c>
      <c r="F61" s="153">
        <v>80</v>
      </c>
      <c r="G61" s="210" t="s">
        <v>15</v>
      </c>
      <c r="H61" s="210" t="s">
        <v>15</v>
      </c>
      <c r="I61" s="210" t="s">
        <v>15</v>
      </c>
      <c r="J61" s="210" t="s">
        <v>15</v>
      </c>
      <c r="K61" s="210" t="s">
        <v>15</v>
      </c>
      <c r="L61" s="210" t="s">
        <v>15</v>
      </c>
      <c r="M61" s="210" t="s">
        <v>16</v>
      </c>
      <c r="N61" s="156" t="s">
        <v>14</v>
      </c>
      <c r="O61" s="151" t="s">
        <v>43</v>
      </c>
      <c r="P61" s="210" t="s">
        <v>15</v>
      </c>
    </row>
    <row r="62" spans="1:16" s="145" customFormat="1" ht="56.25" x14ac:dyDescent="0.25">
      <c r="A62" s="110">
        <v>54</v>
      </c>
      <c r="B62" s="151" t="s">
        <v>64</v>
      </c>
      <c r="C62" s="151" t="s">
        <v>21</v>
      </c>
      <c r="D62" s="153">
        <v>57.2</v>
      </c>
      <c r="E62" s="153">
        <v>57.6</v>
      </c>
      <c r="F62" s="153">
        <v>59.1</v>
      </c>
      <c r="G62" s="210" t="s">
        <v>15</v>
      </c>
      <c r="H62" s="210" t="s">
        <v>15</v>
      </c>
      <c r="I62" s="210" t="s">
        <v>15</v>
      </c>
      <c r="J62" s="210" t="s">
        <v>15</v>
      </c>
      <c r="K62" s="210" t="s">
        <v>15</v>
      </c>
      <c r="L62" s="210" t="s">
        <v>15</v>
      </c>
      <c r="M62" s="210" t="s">
        <v>16</v>
      </c>
      <c r="N62" s="210" t="s">
        <v>15</v>
      </c>
      <c r="O62" s="151" t="s">
        <v>55</v>
      </c>
      <c r="P62" s="210" t="s">
        <v>15</v>
      </c>
    </row>
    <row r="63" spans="1:16" s="145" customFormat="1" ht="37.5" x14ac:dyDescent="0.25">
      <c r="A63" s="110">
        <v>55</v>
      </c>
      <c r="B63" s="151" t="s">
        <v>65</v>
      </c>
      <c r="C63" s="151" t="s">
        <v>84</v>
      </c>
      <c r="D63" s="153">
        <v>40.200000000000003</v>
      </c>
      <c r="E63" s="153">
        <v>57.3</v>
      </c>
      <c r="F63" s="153">
        <v>75.599999999999994</v>
      </c>
      <c r="G63" s="210" t="s">
        <v>15</v>
      </c>
      <c r="H63" s="210" t="s">
        <v>15</v>
      </c>
      <c r="I63" s="210" t="s">
        <v>15</v>
      </c>
      <c r="J63" s="210" t="s">
        <v>15</v>
      </c>
      <c r="K63" s="210" t="s">
        <v>15</v>
      </c>
      <c r="L63" s="210" t="s">
        <v>15</v>
      </c>
      <c r="M63" s="210" t="s">
        <v>16</v>
      </c>
      <c r="N63" s="210" t="s">
        <v>15</v>
      </c>
      <c r="O63" s="210" t="s">
        <v>15</v>
      </c>
      <c r="P63" s="210" t="s">
        <v>15</v>
      </c>
    </row>
    <row r="64" spans="1:16" s="145" customFormat="1" ht="75" x14ac:dyDescent="0.25">
      <c r="A64" s="110">
        <v>56</v>
      </c>
      <c r="B64" s="151" t="s">
        <v>66</v>
      </c>
      <c r="C64" s="151" t="s">
        <v>1056</v>
      </c>
      <c r="D64" s="153">
        <v>1.29</v>
      </c>
      <c r="E64" s="153">
        <v>1.89</v>
      </c>
      <c r="F64" s="153">
        <v>2.5299999999999998</v>
      </c>
      <c r="G64" s="210" t="s">
        <v>15</v>
      </c>
      <c r="H64" s="210" t="s">
        <v>15</v>
      </c>
      <c r="I64" s="210" t="s">
        <v>15</v>
      </c>
      <c r="J64" s="210" t="s">
        <v>15</v>
      </c>
      <c r="K64" s="210" t="s">
        <v>15</v>
      </c>
      <c r="L64" s="210" t="s">
        <v>15</v>
      </c>
      <c r="M64" s="210" t="s">
        <v>16</v>
      </c>
      <c r="N64" s="210" t="s">
        <v>15</v>
      </c>
      <c r="O64" s="210" t="s">
        <v>15</v>
      </c>
      <c r="P64" s="210" t="s">
        <v>15</v>
      </c>
    </row>
    <row r="65" spans="1:16" s="145" customFormat="1" ht="112.5" x14ac:dyDescent="0.25">
      <c r="A65" s="110">
        <v>57</v>
      </c>
      <c r="B65" s="151" t="s">
        <v>67</v>
      </c>
      <c r="C65" s="151" t="s">
        <v>21</v>
      </c>
      <c r="D65" s="153">
        <v>70</v>
      </c>
      <c r="E65" s="153">
        <v>80</v>
      </c>
      <c r="F65" s="153">
        <v>90</v>
      </c>
      <c r="G65" s="210" t="s">
        <v>15</v>
      </c>
      <c r="H65" s="210" t="s">
        <v>15</v>
      </c>
      <c r="I65" s="210" t="s">
        <v>15</v>
      </c>
      <c r="J65" s="210" t="s">
        <v>15</v>
      </c>
      <c r="K65" s="210" t="s">
        <v>15</v>
      </c>
      <c r="L65" s="210" t="s">
        <v>15</v>
      </c>
      <c r="M65" s="210" t="s">
        <v>16</v>
      </c>
      <c r="N65" s="210" t="s">
        <v>15</v>
      </c>
      <c r="O65" s="151" t="s">
        <v>55</v>
      </c>
      <c r="P65" s="210" t="s">
        <v>15</v>
      </c>
    </row>
    <row r="66" spans="1:16" s="145" customFormat="1" ht="93.75" x14ac:dyDescent="0.25">
      <c r="A66" s="110">
        <v>58</v>
      </c>
      <c r="B66" s="151" t="s">
        <v>68</v>
      </c>
      <c r="C66" s="151" t="s">
        <v>21</v>
      </c>
      <c r="D66" s="153">
        <v>70</v>
      </c>
      <c r="E66" s="153">
        <v>80</v>
      </c>
      <c r="F66" s="153">
        <v>90</v>
      </c>
      <c r="G66" s="210" t="s">
        <v>15</v>
      </c>
      <c r="H66" s="210" t="s">
        <v>15</v>
      </c>
      <c r="I66" s="210" t="s">
        <v>15</v>
      </c>
      <c r="J66" s="210" t="s">
        <v>15</v>
      </c>
      <c r="K66" s="210" t="s">
        <v>15</v>
      </c>
      <c r="L66" s="210" t="s">
        <v>15</v>
      </c>
      <c r="M66" s="210" t="s">
        <v>16</v>
      </c>
      <c r="N66" s="210" t="s">
        <v>15</v>
      </c>
      <c r="O66" s="151" t="s">
        <v>55</v>
      </c>
      <c r="P66" s="210" t="s">
        <v>15</v>
      </c>
    </row>
    <row r="67" spans="1:16" s="145" customFormat="1" ht="93.75" x14ac:dyDescent="0.25">
      <c r="A67" s="110">
        <v>59</v>
      </c>
      <c r="B67" s="151" t="s">
        <v>69</v>
      </c>
      <c r="C67" s="151" t="s">
        <v>21</v>
      </c>
      <c r="D67" s="153">
        <v>70</v>
      </c>
      <c r="E67" s="153">
        <v>80</v>
      </c>
      <c r="F67" s="153">
        <v>90</v>
      </c>
      <c r="G67" s="210" t="s">
        <v>15</v>
      </c>
      <c r="H67" s="210" t="s">
        <v>15</v>
      </c>
      <c r="I67" s="210" t="s">
        <v>15</v>
      </c>
      <c r="J67" s="210" t="s">
        <v>15</v>
      </c>
      <c r="K67" s="210" t="s">
        <v>15</v>
      </c>
      <c r="L67" s="210" t="s">
        <v>15</v>
      </c>
      <c r="M67" s="210" t="s">
        <v>16</v>
      </c>
      <c r="N67" s="210" t="s">
        <v>15</v>
      </c>
      <c r="O67" s="151" t="s">
        <v>55</v>
      </c>
      <c r="P67" s="210" t="s">
        <v>15</v>
      </c>
    </row>
    <row r="68" spans="1:16" s="145" customFormat="1" ht="93.75" x14ac:dyDescent="0.25">
      <c r="A68" s="110">
        <v>60</v>
      </c>
      <c r="B68" s="151" t="s">
        <v>70</v>
      </c>
      <c r="C68" s="151" t="s">
        <v>21</v>
      </c>
      <c r="D68" s="153">
        <v>70</v>
      </c>
      <c r="E68" s="153">
        <v>80</v>
      </c>
      <c r="F68" s="153">
        <v>90</v>
      </c>
      <c r="G68" s="210" t="s">
        <v>15</v>
      </c>
      <c r="H68" s="210" t="s">
        <v>15</v>
      </c>
      <c r="I68" s="210" t="s">
        <v>15</v>
      </c>
      <c r="J68" s="210" t="s">
        <v>15</v>
      </c>
      <c r="K68" s="210" t="s">
        <v>15</v>
      </c>
      <c r="L68" s="210" t="s">
        <v>15</v>
      </c>
      <c r="M68" s="210" t="s">
        <v>16</v>
      </c>
      <c r="N68" s="210" t="s">
        <v>15</v>
      </c>
      <c r="O68" s="151" t="s">
        <v>55</v>
      </c>
      <c r="P68" s="210" t="s">
        <v>15</v>
      </c>
    </row>
    <row r="69" spans="1:16" s="145" customFormat="1" ht="93.75" x14ac:dyDescent="0.25">
      <c r="A69" s="110">
        <v>61</v>
      </c>
      <c r="B69" s="151" t="s">
        <v>71</v>
      </c>
      <c r="C69" s="151" t="s">
        <v>21</v>
      </c>
      <c r="D69" s="153">
        <v>70</v>
      </c>
      <c r="E69" s="153">
        <v>80</v>
      </c>
      <c r="F69" s="153">
        <v>90</v>
      </c>
      <c r="G69" s="210" t="s">
        <v>15</v>
      </c>
      <c r="H69" s="210" t="s">
        <v>15</v>
      </c>
      <c r="I69" s="210" t="s">
        <v>15</v>
      </c>
      <c r="J69" s="210" t="s">
        <v>15</v>
      </c>
      <c r="K69" s="210" t="s">
        <v>15</v>
      </c>
      <c r="L69" s="210" t="s">
        <v>15</v>
      </c>
      <c r="M69" s="210" t="s">
        <v>16</v>
      </c>
      <c r="N69" s="210" t="s">
        <v>15</v>
      </c>
      <c r="O69" s="151" t="s">
        <v>55</v>
      </c>
      <c r="P69" s="210" t="s">
        <v>15</v>
      </c>
    </row>
    <row r="70" spans="1:16" s="145" customFormat="1" ht="56.25" x14ac:dyDescent="0.25">
      <c r="A70" s="110">
        <v>62</v>
      </c>
      <c r="B70" s="151" t="s">
        <v>72</v>
      </c>
      <c r="C70" s="151" t="s">
        <v>21</v>
      </c>
      <c r="D70" s="153">
        <v>59.1</v>
      </c>
      <c r="E70" s="153">
        <v>59.2</v>
      </c>
      <c r="F70" s="153">
        <v>59.3</v>
      </c>
      <c r="G70" s="210" t="s">
        <v>15</v>
      </c>
      <c r="H70" s="210" t="s">
        <v>15</v>
      </c>
      <c r="I70" s="210" t="s">
        <v>15</v>
      </c>
      <c r="J70" s="210" t="s">
        <v>15</v>
      </c>
      <c r="K70" s="210" t="s">
        <v>15</v>
      </c>
      <c r="L70" s="210" t="s">
        <v>15</v>
      </c>
      <c r="M70" s="210" t="s">
        <v>16</v>
      </c>
      <c r="N70" s="210" t="s">
        <v>15</v>
      </c>
      <c r="O70" s="151" t="s">
        <v>55</v>
      </c>
      <c r="P70" s="210" t="s">
        <v>15</v>
      </c>
    </row>
    <row r="71" spans="1:16" s="145" customFormat="1" ht="37.5" x14ac:dyDescent="0.25">
      <c r="A71" s="110">
        <v>63</v>
      </c>
      <c r="B71" s="151" t="s">
        <v>73</v>
      </c>
      <c r="C71" s="151" t="s">
        <v>21</v>
      </c>
      <c r="D71" s="153">
        <v>87.8</v>
      </c>
      <c r="E71" s="154">
        <v>87.9</v>
      </c>
      <c r="F71" s="154">
        <v>88</v>
      </c>
      <c r="G71" s="210" t="s">
        <v>15</v>
      </c>
      <c r="H71" s="210" t="s">
        <v>15</v>
      </c>
      <c r="I71" s="210" t="s">
        <v>15</v>
      </c>
      <c r="J71" s="210" t="s">
        <v>15</v>
      </c>
      <c r="K71" s="210" t="s">
        <v>15</v>
      </c>
      <c r="L71" s="210" t="s">
        <v>15</v>
      </c>
      <c r="M71" s="210" t="s">
        <v>16</v>
      </c>
      <c r="N71" s="210" t="s">
        <v>15</v>
      </c>
      <c r="O71" s="151" t="s">
        <v>55</v>
      </c>
      <c r="P71" s="210" t="s">
        <v>15</v>
      </c>
    </row>
    <row r="72" spans="1:16" s="145" customFormat="1" ht="37.5" x14ac:dyDescent="0.25">
      <c r="A72" s="110">
        <v>64</v>
      </c>
      <c r="B72" s="151" t="s">
        <v>74</v>
      </c>
      <c r="C72" s="151" t="s">
        <v>75</v>
      </c>
      <c r="D72" s="153">
        <v>6.9</v>
      </c>
      <c r="E72" s="154">
        <v>6.6</v>
      </c>
      <c r="F72" s="154">
        <v>6.4</v>
      </c>
      <c r="G72" s="210" t="s">
        <v>15</v>
      </c>
      <c r="H72" s="210" t="s">
        <v>15</v>
      </c>
      <c r="I72" s="210" t="s">
        <v>15</v>
      </c>
      <c r="J72" s="210" t="s">
        <v>15</v>
      </c>
      <c r="K72" s="210" t="s">
        <v>15</v>
      </c>
      <c r="L72" s="210" t="s">
        <v>15</v>
      </c>
      <c r="M72" s="210" t="s">
        <v>16</v>
      </c>
      <c r="N72" s="210" t="s">
        <v>15</v>
      </c>
      <c r="O72" s="210" t="s">
        <v>15</v>
      </c>
      <c r="P72" s="210" t="s">
        <v>15</v>
      </c>
    </row>
    <row r="73" spans="1:16" s="145" customFormat="1" ht="93.75" x14ac:dyDescent="0.25">
      <c r="A73" s="110">
        <v>65</v>
      </c>
      <c r="B73" s="151" t="s">
        <v>76</v>
      </c>
      <c r="C73" s="151" t="s">
        <v>77</v>
      </c>
      <c r="D73" s="153">
        <v>60</v>
      </c>
      <c r="E73" s="154">
        <v>48</v>
      </c>
      <c r="F73" s="154">
        <v>46</v>
      </c>
      <c r="G73" s="210" t="s">
        <v>15</v>
      </c>
      <c r="H73" s="210" t="s">
        <v>15</v>
      </c>
      <c r="I73" s="210" t="s">
        <v>15</v>
      </c>
      <c r="J73" s="210" t="s">
        <v>15</v>
      </c>
      <c r="K73" s="210" t="s">
        <v>15</v>
      </c>
      <c r="L73" s="210" t="s">
        <v>15</v>
      </c>
      <c r="M73" s="210" t="s">
        <v>16</v>
      </c>
      <c r="N73" s="210" t="s">
        <v>15</v>
      </c>
      <c r="O73" s="151" t="s">
        <v>55</v>
      </c>
      <c r="P73" s="210" t="s">
        <v>15</v>
      </c>
    </row>
    <row r="74" spans="1:16" s="145" customFormat="1" ht="93.75" x14ac:dyDescent="0.25">
      <c r="A74" s="110">
        <v>66</v>
      </c>
      <c r="B74" s="151" t="s">
        <v>79</v>
      </c>
      <c r="C74" s="151" t="s">
        <v>21</v>
      </c>
      <c r="D74" s="153">
        <v>95</v>
      </c>
      <c r="E74" s="153">
        <v>95</v>
      </c>
      <c r="F74" s="153">
        <v>95</v>
      </c>
      <c r="G74" s="210" t="s">
        <v>15</v>
      </c>
      <c r="H74" s="210" t="s">
        <v>15</v>
      </c>
      <c r="I74" s="210" t="s">
        <v>15</v>
      </c>
      <c r="J74" s="210" t="s">
        <v>15</v>
      </c>
      <c r="K74" s="210" t="s">
        <v>15</v>
      </c>
      <c r="L74" s="210" t="s">
        <v>15</v>
      </c>
      <c r="M74" s="210" t="s">
        <v>16</v>
      </c>
      <c r="N74" s="210" t="s">
        <v>15</v>
      </c>
      <c r="O74" s="151" t="s">
        <v>55</v>
      </c>
      <c r="P74" s="210" t="s">
        <v>15</v>
      </c>
    </row>
    <row r="75" spans="1:16" s="145" customFormat="1" ht="150" x14ac:dyDescent="0.25">
      <c r="A75" s="110">
        <v>67</v>
      </c>
      <c r="B75" s="151" t="s">
        <v>80</v>
      </c>
      <c r="C75" s="151" t="s">
        <v>21</v>
      </c>
      <c r="D75" s="153">
        <v>70</v>
      </c>
      <c r="E75" s="153">
        <v>90</v>
      </c>
      <c r="F75" s="153">
        <v>95</v>
      </c>
      <c r="G75" s="210" t="s">
        <v>15</v>
      </c>
      <c r="H75" s="210" t="s">
        <v>15</v>
      </c>
      <c r="I75" s="210" t="s">
        <v>15</v>
      </c>
      <c r="J75" s="210" t="s">
        <v>15</v>
      </c>
      <c r="K75" s="210" t="s">
        <v>15</v>
      </c>
      <c r="L75" s="210" t="s">
        <v>15</v>
      </c>
      <c r="M75" s="210" t="s">
        <v>16</v>
      </c>
      <c r="N75" s="210" t="s">
        <v>15</v>
      </c>
      <c r="O75" s="151" t="s">
        <v>55</v>
      </c>
      <c r="P75" s="210" t="s">
        <v>15</v>
      </c>
    </row>
    <row r="76" spans="1:16" s="145" customFormat="1" ht="187.5" x14ac:dyDescent="0.25">
      <c r="A76" s="110">
        <v>68</v>
      </c>
      <c r="B76" s="151" t="s">
        <v>1241</v>
      </c>
      <c r="C76" s="151" t="s">
        <v>21</v>
      </c>
      <c r="D76" s="153">
        <v>83.2</v>
      </c>
      <c r="E76" s="153">
        <v>83.3</v>
      </c>
      <c r="F76" s="153">
        <v>83.4</v>
      </c>
      <c r="G76" s="210" t="s">
        <v>15</v>
      </c>
      <c r="H76" s="210" t="s">
        <v>15</v>
      </c>
      <c r="I76" s="210" t="s">
        <v>15</v>
      </c>
      <c r="J76" s="210" t="s">
        <v>15</v>
      </c>
      <c r="K76" s="210" t="s">
        <v>15</v>
      </c>
      <c r="L76" s="210" t="s">
        <v>15</v>
      </c>
      <c r="M76" s="210" t="s">
        <v>16</v>
      </c>
      <c r="N76" s="210" t="s">
        <v>15</v>
      </c>
      <c r="O76" s="151" t="s">
        <v>55</v>
      </c>
      <c r="P76" s="210" t="s">
        <v>15</v>
      </c>
    </row>
    <row r="77" spans="1:16" s="145" customFormat="1" ht="187.5" x14ac:dyDescent="0.25">
      <c r="A77" s="110">
        <v>69</v>
      </c>
      <c r="B77" s="151" t="s">
        <v>81</v>
      </c>
      <c r="C77" s="151" t="s">
        <v>21</v>
      </c>
      <c r="D77" s="153">
        <v>92</v>
      </c>
      <c r="E77" s="154">
        <v>93.1</v>
      </c>
      <c r="F77" s="154">
        <v>95</v>
      </c>
      <c r="G77" s="210" t="s">
        <v>15</v>
      </c>
      <c r="H77" s="210" t="s">
        <v>15</v>
      </c>
      <c r="I77" s="210" t="s">
        <v>15</v>
      </c>
      <c r="J77" s="210" t="s">
        <v>15</v>
      </c>
      <c r="K77" s="210" t="s">
        <v>15</v>
      </c>
      <c r="L77" s="210" t="s">
        <v>15</v>
      </c>
      <c r="M77" s="210" t="s">
        <v>16</v>
      </c>
      <c r="N77" s="210" t="s">
        <v>15</v>
      </c>
      <c r="O77" s="210" t="s">
        <v>15</v>
      </c>
      <c r="P77" s="210" t="s">
        <v>15</v>
      </c>
    </row>
    <row r="78" spans="1:16" s="145" customFormat="1" ht="187.5" x14ac:dyDescent="0.25">
      <c r="A78" s="110">
        <v>70</v>
      </c>
      <c r="B78" s="151" t="s">
        <v>82</v>
      </c>
      <c r="C78" s="151" t="s">
        <v>21</v>
      </c>
      <c r="D78" s="153">
        <v>97.7</v>
      </c>
      <c r="E78" s="154">
        <v>100</v>
      </c>
      <c r="F78" s="154">
        <v>100</v>
      </c>
      <c r="G78" s="210" t="s">
        <v>15</v>
      </c>
      <c r="H78" s="210" t="s">
        <v>15</v>
      </c>
      <c r="I78" s="210" t="s">
        <v>15</v>
      </c>
      <c r="J78" s="210" t="s">
        <v>15</v>
      </c>
      <c r="K78" s="210" t="s">
        <v>15</v>
      </c>
      <c r="L78" s="210" t="s">
        <v>15</v>
      </c>
      <c r="M78" s="210" t="s">
        <v>16</v>
      </c>
      <c r="N78" s="210" t="s">
        <v>15</v>
      </c>
      <c r="O78" s="210" t="s">
        <v>15</v>
      </c>
      <c r="P78" s="210" t="s">
        <v>15</v>
      </c>
    </row>
    <row r="79" spans="1:16" s="145" customFormat="1" ht="112.5" x14ac:dyDescent="0.25">
      <c r="A79" s="110">
        <v>71</v>
      </c>
      <c r="B79" s="151" t="s">
        <v>83</v>
      </c>
      <c r="C79" s="151" t="s">
        <v>84</v>
      </c>
      <c r="D79" s="153">
        <v>27.63</v>
      </c>
      <c r="E79" s="151">
        <v>29.279</v>
      </c>
      <c r="F79" s="151">
        <v>30.928000000000001</v>
      </c>
      <c r="G79" s="210" t="s">
        <v>15</v>
      </c>
      <c r="H79" s="210" t="s">
        <v>15</v>
      </c>
      <c r="I79" s="210" t="s">
        <v>15</v>
      </c>
      <c r="J79" s="210" t="s">
        <v>15</v>
      </c>
      <c r="K79" s="210" t="s">
        <v>15</v>
      </c>
      <c r="L79" s="210" t="s">
        <v>15</v>
      </c>
      <c r="M79" s="210" t="s">
        <v>16</v>
      </c>
      <c r="N79" s="210" t="s">
        <v>15</v>
      </c>
      <c r="O79" s="151" t="s">
        <v>85</v>
      </c>
      <c r="P79" s="210" t="s">
        <v>15</v>
      </c>
    </row>
    <row r="80" spans="1:16" s="145" customFormat="1" ht="75" x14ac:dyDescent="0.25">
      <c r="A80" s="110">
        <v>72</v>
      </c>
      <c r="B80" s="210" t="s">
        <v>86</v>
      </c>
      <c r="C80" s="210" t="s">
        <v>51</v>
      </c>
      <c r="D80" s="150">
        <v>42.6</v>
      </c>
      <c r="E80" s="155">
        <v>43.1</v>
      </c>
      <c r="F80" s="155">
        <v>43.8</v>
      </c>
      <c r="G80" s="210" t="s">
        <v>15</v>
      </c>
      <c r="H80" s="210" t="s">
        <v>15</v>
      </c>
      <c r="I80" s="210" t="s">
        <v>15</v>
      </c>
      <c r="J80" s="210" t="s">
        <v>15</v>
      </c>
      <c r="K80" s="210" t="s">
        <v>15</v>
      </c>
      <c r="L80" s="210" t="s">
        <v>15</v>
      </c>
      <c r="M80" s="210" t="s">
        <v>16</v>
      </c>
      <c r="N80" s="210" t="s">
        <v>15</v>
      </c>
      <c r="O80" s="151" t="s">
        <v>87</v>
      </c>
      <c r="P80" s="210" t="s">
        <v>15</v>
      </c>
    </row>
    <row r="81" spans="1:16" s="145" customFormat="1" ht="75" x14ac:dyDescent="0.25">
      <c r="A81" s="110">
        <v>73</v>
      </c>
      <c r="B81" s="210" t="s">
        <v>88</v>
      </c>
      <c r="C81" s="210" t="s">
        <v>51</v>
      </c>
      <c r="D81" s="150">
        <v>23.4</v>
      </c>
      <c r="E81" s="155">
        <v>23.7</v>
      </c>
      <c r="F81" s="155">
        <v>24.3</v>
      </c>
      <c r="G81" s="210" t="s">
        <v>15</v>
      </c>
      <c r="H81" s="210" t="s">
        <v>15</v>
      </c>
      <c r="I81" s="210" t="s">
        <v>15</v>
      </c>
      <c r="J81" s="210" t="s">
        <v>15</v>
      </c>
      <c r="K81" s="210" t="s">
        <v>15</v>
      </c>
      <c r="L81" s="210" t="s">
        <v>15</v>
      </c>
      <c r="M81" s="210" t="s">
        <v>16</v>
      </c>
      <c r="N81" s="210" t="s">
        <v>15</v>
      </c>
      <c r="O81" s="151" t="s">
        <v>87</v>
      </c>
      <c r="P81" s="210" t="s">
        <v>15</v>
      </c>
    </row>
    <row r="82" spans="1:16" s="145" customFormat="1" ht="75" x14ac:dyDescent="0.25">
      <c r="A82" s="110">
        <v>74</v>
      </c>
      <c r="B82" s="151" t="s">
        <v>89</v>
      </c>
      <c r="C82" s="210" t="s">
        <v>51</v>
      </c>
      <c r="D82" s="153">
        <v>8.8000000000000007</v>
      </c>
      <c r="E82" s="154">
        <v>9</v>
      </c>
      <c r="F82" s="154">
        <v>9.1</v>
      </c>
      <c r="G82" s="210" t="s">
        <v>15</v>
      </c>
      <c r="H82" s="210" t="s">
        <v>15</v>
      </c>
      <c r="I82" s="210" t="s">
        <v>15</v>
      </c>
      <c r="J82" s="210" t="s">
        <v>15</v>
      </c>
      <c r="K82" s="210" t="s">
        <v>15</v>
      </c>
      <c r="L82" s="210" t="s">
        <v>15</v>
      </c>
      <c r="M82" s="210" t="s">
        <v>16</v>
      </c>
      <c r="N82" s="210" t="s">
        <v>15</v>
      </c>
      <c r="O82" s="151" t="s">
        <v>87</v>
      </c>
      <c r="P82" s="210" t="s">
        <v>15</v>
      </c>
    </row>
    <row r="83" spans="1:16" s="145" customFormat="1" ht="75" x14ac:dyDescent="0.25">
      <c r="A83" s="110">
        <v>75</v>
      </c>
      <c r="B83" s="151" t="s">
        <v>90</v>
      </c>
      <c r="C83" s="210" t="s">
        <v>51</v>
      </c>
      <c r="D83" s="153">
        <v>16</v>
      </c>
      <c r="E83" s="154">
        <v>16.5</v>
      </c>
      <c r="F83" s="154">
        <v>16.899999999999999</v>
      </c>
      <c r="G83" s="210" t="s">
        <v>15</v>
      </c>
      <c r="H83" s="210" t="s">
        <v>15</v>
      </c>
      <c r="I83" s="210" t="s">
        <v>15</v>
      </c>
      <c r="J83" s="210" t="s">
        <v>15</v>
      </c>
      <c r="K83" s="210" t="s">
        <v>15</v>
      </c>
      <c r="L83" s="210" t="s">
        <v>15</v>
      </c>
      <c r="M83" s="210" t="s">
        <v>16</v>
      </c>
      <c r="N83" s="210" t="s">
        <v>15</v>
      </c>
      <c r="O83" s="151" t="s">
        <v>87</v>
      </c>
      <c r="P83" s="210" t="s">
        <v>15</v>
      </c>
    </row>
    <row r="84" spans="1:16" s="145" customFormat="1" ht="75" x14ac:dyDescent="0.25">
      <c r="A84" s="110">
        <v>76</v>
      </c>
      <c r="B84" s="151" t="s">
        <v>91</v>
      </c>
      <c r="C84" s="151" t="s">
        <v>21</v>
      </c>
      <c r="D84" s="153">
        <v>87.2</v>
      </c>
      <c r="E84" s="154">
        <v>88</v>
      </c>
      <c r="F84" s="154">
        <v>88.5</v>
      </c>
      <c r="G84" s="210" t="s">
        <v>15</v>
      </c>
      <c r="H84" s="210" t="s">
        <v>15</v>
      </c>
      <c r="I84" s="210" t="s">
        <v>15</v>
      </c>
      <c r="J84" s="210" t="s">
        <v>15</v>
      </c>
      <c r="K84" s="210" t="s">
        <v>15</v>
      </c>
      <c r="L84" s="210" t="s">
        <v>15</v>
      </c>
      <c r="M84" s="210" t="s">
        <v>16</v>
      </c>
      <c r="N84" s="210" t="s">
        <v>15</v>
      </c>
      <c r="O84" s="210" t="s">
        <v>15</v>
      </c>
      <c r="P84" s="210" t="s">
        <v>15</v>
      </c>
    </row>
    <row r="85" spans="1:16" s="145" customFormat="1" ht="93.75" x14ac:dyDescent="0.25">
      <c r="A85" s="110">
        <v>77</v>
      </c>
      <c r="B85" s="151" t="s">
        <v>92</v>
      </c>
      <c r="C85" s="210" t="s">
        <v>51</v>
      </c>
      <c r="D85" s="153">
        <v>115.2</v>
      </c>
      <c r="E85" s="154">
        <v>116.7</v>
      </c>
      <c r="F85" s="154">
        <v>118.5</v>
      </c>
      <c r="G85" s="210" t="s">
        <v>15</v>
      </c>
      <c r="H85" s="210" t="s">
        <v>15</v>
      </c>
      <c r="I85" s="210" t="s">
        <v>15</v>
      </c>
      <c r="J85" s="210" t="s">
        <v>15</v>
      </c>
      <c r="K85" s="210" t="s">
        <v>15</v>
      </c>
      <c r="L85" s="210" t="s">
        <v>15</v>
      </c>
      <c r="M85" s="210" t="s">
        <v>16</v>
      </c>
      <c r="N85" s="210" t="s">
        <v>15</v>
      </c>
      <c r="O85" s="151" t="s">
        <v>87</v>
      </c>
      <c r="P85" s="210" t="s">
        <v>15</v>
      </c>
    </row>
    <row r="86" spans="1:16" s="145" customFormat="1" ht="150" x14ac:dyDescent="0.25">
      <c r="A86" s="110">
        <v>78</v>
      </c>
      <c r="B86" s="151" t="s">
        <v>93</v>
      </c>
      <c r="C86" s="151" t="s">
        <v>21</v>
      </c>
      <c r="D86" s="153">
        <v>100</v>
      </c>
      <c r="E86" s="153">
        <v>100</v>
      </c>
      <c r="F86" s="153">
        <v>100</v>
      </c>
      <c r="G86" s="210" t="s">
        <v>15</v>
      </c>
      <c r="H86" s="210" t="s">
        <v>15</v>
      </c>
      <c r="I86" s="210" t="s">
        <v>15</v>
      </c>
      <c r="J86" s="210" t="s">
        <v>15</v>
      </c>
      <c r="K86" s="210" t="s">
        <v>15</v>
      </c>
      <c r="L86" s="210" t="s">
        <v>15</v>
      </c>
      <c r="M86" s="210" t="s">
        <v>16</v>
      </c>
      <c r="N86" s="210" t="s">
        <v>15</v>
      </c>
      <c r="O86" s="151" t="s">
        <v>87</v>
      </c>
      <c r="P86" s="210" t="s">
        <v>15</v>
      </c>
    </row>
    <row r="87" spans="1:16" s="145" customFormat="1" ht="56.25" x14ac:dyDescent="0.25">
      <c r="A87" s="110">
        <v>79</v>
      </c>
      <c r="B87" s="151" t="s">
        <v>94</v>
      </c>
      <c r="C87" s="151" t="s">
        <v>21</v>
      </c>
      <c r="D87" s="153">
        <v>48</v>
      </c>
      <c r="E87" s="153">
        <v>56</v>
      </c>
      <c r="F87" s="153">
        <v>63</v>
      </c>
      <c r="G87" s="210" t="s">
        <v>15</v>
      </c>
      <c r="H87" s="210" t="s">
        <v>15</v>
      </c>
      <c r="I87" s="210" t="s">
        <v>15</v>
      </c>
      <c r="J87" s="210" t="s">
        <v>15</v>
      </c>
      <c r="K87" s="210" t="s">
        <v>15</v>
      </c>
      <c r="L87" s="210" t="s">
        <v>15</v>
      </c>
      <c r="M87" s="210" t="s">
        <v>16</v>
      </c>
      <c r="N87" s="210" t="s">
        <v>15</v>
      </c>
      <c r="O87" s="151" t="s">
        <v>87</v>
      </c>
      <c r="P87" s="210" t="s">
        <v>15</v>
      </c>
    </row>
    <row r="88" spans="1:16" s="145" customFormat="1" ht="112.5" x14ac:dyDescent="0.25">
      <c r="A88" s="110">
        <v>80</v>
      </c>
      <c r="B88" s="151" t="s">
        <v>95</v>
      </c>
      <c r="C88" s="151" t="s">
        <v>21</v>
      </c>
      <c r="D88" s="153">
        <v>34</v>
      </c>
      <c r="E88" s="153">
        <v>68</v>
      </c>
      <c r="F88" s="153">
        <v>90</v>
      </c>
      <c r="G88" s="210" t="s">
        <v>15</v>
      </c>
      <c r="H88" s="210" t="s">
        <v>15</v>
      </c>
      <c r="I88" s="210" t="s">
        <v>15</v>
      </c>
      <c r="J88" s="210" t="s">
        <v>15</v>
      </c>
      <c r="K88" s="210" t="s">
        <v>15</v>
      </c>
      <c r="L88" s="210" t="s">
        <v>15</v>
      </c>
      <c r="M88" s="210" t="s">
        <v>16</v>
      </c>
      <c r="N88" s="210" t="s">
        <v>15</v>
      </c>
      <c r="O88" s="151" t="s">
        <v>87</v>
      </c>
      <c r="P88" s="210" t="s">
        <v>15</v>
      </c>
    </row>
    <row r="89" spans="1:16" s="145" customFormat="1" ht="93.75" x14ac:dyDescent="0.25">
      <c r="A89" s="110">
        <v>81</v>
      </c>
      <c r="B89" s="151" t="s">
        <v>96</v>
      </c>
      <c r="C89" s="151" t="s">
        <v>84</v>
      </c>
      <c r="D89" s="152">
        <v>308.11</v>
      </c>
      <c r="E89" s="153">
        <v>415.83</v>
      </c>
      <c r="F89" s="153">
        <v>499.75</v>
      </c>
      <c r="G89" s="210" t="s">
        <v>15</v>
      </c>
      <c r="H89" s="210" t="s">
        <v>15</v>
      </c>
      <c r="I89" s="210" t="s">
        <v>15</v>
      </c>
      <c r="J89" s="210" t="s">
        <v>15</v>
      </c>
      <c r="K89" s="210" t="s">
        <v>15</v>
      </c>
      <c r="L89" s="210" t="s">
        <v>15</v>
      </c>
      <c r="M89" s="210" t="s">
        <v>16</v>
      </c>
      <c r="N89" s="210" t="s">
        <v>15</v>
      </c>
      <c r="O89" s="151" t="s">
        <v>87</v>
      </c>
      <c r="P89" s="210" t="s">
        <v>15</v>
      </c>
    </row>
    <row r="90" spans="1:16" s="145" customFormat="1" ht="75" x14ac:dyDescent="0.25">
      <c r="A90" s="110">
        <v>82</v>
      </c>
      <c r="B90" s="151" t="s">
        <v>97</v>
      </c>
      <c r="C90" s="151" t="s">
        <v>21</v>
      </c>
      <c r="D90" s="153">
        <v>70</v>
      </c>
      <c r="E90" s="153">
        <v>85</v>
      </c>
      <c r="F90" s="153">
        <v>100</v>
      </c>
      <c r="G90" s="210" t="s">
        <v>15</v>
      </c>
      <c r="H90" s="210" t="s">
        <v>15</v>
      </c>
      <c r="I90" s="210" t="s">
        <v>15</v>
      </c>
      <c r="J90" s="210" t="s">
        <v>15</v>
      </c>
      <c r="K90" s="210" t="s">
        <v>15</v>
      </c>
      <c r="L90" s="210" t="s">
        <v>15</v>
      </c>
      <c r="M90" s="210" t="s">
        <v>16</v>
      </c>
      <c r="N90" s="210" t="s">
        <v>15</v>
      </c>
      <c r="O90" s="151" t="s">
        <v>87</v>
      </c>
      <c r="P90" s="210" t="s">
        <v>15</v>
      </c>
    </row>
    <row r="91" spans="1:16" s="145" customFormat="1" ht="150" x14ac:dyDescent="0.25">
      <c r="A91" s="110">
        <v>83</v>
      </c>
      <c r="B91" s="151" t="s">
        <v>98</v>
      </c>
      <c r="C91" s="151" t="s">
        <v>21</v>
      </c>
      <c r="D91" s="153">
        <v>100</v>
      </c>
      <c r="E91" s="153">
        <v>100</v>
      </c>
      <c r="F91" s="153">
        <v>100</v>
      </c>
      <c r="G91" s="210" t="s">
        <v>15</v>
      </c>
      <c r="H91" s="210" t="s">
        <v>15</v>
      </c>
      <c r="I91" s="210" t="s">
        <v>15</v>
      </c>
      <c r="J91" s="210" t="s">
        <v>15</v>
      </c>
      <c r="K91" s="210" t="s">
        <v>15</v>
      </c>
      <c r="L91" s="210" t="s">
        <v>15</v>
      </c>
      <c r="M91" s="210" t="s">
        <v>16</v>
      </c>
      <c r="N91" s="210" t="s">
        <v>15</v>
      </c>
      <c r="O91" s="151" t="s">
        <v>87</v>
      </c>
      <c r="P91" s="210" t="s">
        <v>15</v>
      </c>
    </row>
    <row r="92" spans="1:16" s="145" customFormat="1" ht="75" x14ac:dyDescent="0.25">
      <c r="A92" s="110">
        <v>84</v>
      </c>
      <c r="B92" s="210" t="s">
        <v>1520</v>
      </c>
      <c r="C92" s="151" t="s">
        <v>21</v>
      </c>
      <c r="D92" s="110">
        <v>66.900000000000006</v>
      </c>
      <c r="E92" s="110" t="s">
        <v>15</v>
      </c>
      <c r="F92" s="110" t="s">
        <v>15</v>
      </c>
      <c r="G92" s="110">
        <v>74.599999999999994</v>
      </c>
      <c r="H92" s="110">
        <v>77</v>
      </c>
      <c r="I92" s="110">
        <v>80</v>
      </c>
      <c r="J92" s="110">
        <v>85</v>
      </c>
      <c r="K92" s="110">
        <v>90</v>
      </c>
      <c r="L92" s="110">
        <v>100</v>
      </c>
      <c r="M92" s="210" t="s">
        <v>16</v>
      </c>
      <c r="N92" s="210" t="s">
        <v>15</v>
      </c>
      <c r="O92" s="110" t="s">
        <v>15</v>
      </c>
      <c r="P92" s="210" t="s">
        <v>15</v>
      </c>
    </row>
    <row r="93" spans="1:16" s="145" customFormat="1" ht="112.5" x14ac:dyDescent="0.25">
      <c r="A93" s="110">
        <v>85</v>
      </c>
      <c r="B93" s="210" t="s">
        <v>1522</v>
      </c>
      <c r="C93" s="151" t="s">
        <v>21</v>
      </c>
      <c r="D93" s="110">
        <v>64.8</v>
      </c>
      <c r="E93" s="110" t="s">
        <v>15</v>
      </c>
      <c r="F93" s="110" t="s">
        <v>15</v>
      </c>
      <c r="G93" s="110">
        <v>68.8</v>
      </c>
      <c r="H93" s="110">
        <v>72.8</v>
      </c>
      <c r="I93" s="110">
        <v>77.8</v>
      </c>
      <c r="J93" s="110">
        <v>82.8</v>
      </c>
      <c r="K93" s="110">
        <v>92</v>
      </c>
      <c r="L93" s="110">
        <v>100</v>
      </c>
      <c r="M93" s="210" t="s">
        <v>16</v>
      </c>
      <c r="N93" s="210" t="s">
        <v>15</v>
      </c>
      <c r="O93" s="110" t="s">
        <v>15</v>
      </c>
      <c r="P93" s="210" t="s">
        <v>15</v>
      </c>
    </row>
    <row r="94" spans="1:16" s="145" customFormat="1" ht="206.25" x14ac:dyDescent="0.25">
      <c r="A94" s="110">
        <v>86</v>
      </c>
      <c r="B94" s="210" t="s">
        <v>1523</v>
      </c>
      <c r="C94" s="210" t="s">
        <v>21</v>
      </c>
      <c r="D94" s="110">
        <v>70</v>
      </c>
      <c r="E94" s="110" t="s">
        <v>15</v>
      </c>
      <c r="F94" s="110" t="s">
        <v>15</v>
      </c>
      <c r="G94" s="110">
        <v>70</v>
      </c>
      <c r="H94" s="110">
        <v>70</v>
      </c>
      <c r="I94" s="110">
        <v>70</v>
      </c>
      <c r="J94" s="110">
        <v>70</v>
      </c>
      <c r="K94" s="110">
        <v>70</v>
      </c>
      <c r="L94" s="110">
        <v>70</v>
      </c>
      <c r="M94" s="210" t="s">
        <v>16</v>
      </c>
      <c r="N94" s="210" t="s">
        <v>15</v>
      </c>
      <c r="O94" s="110" t="s">
        <v>15</v>
      </c>
      <c r="P94" s="210" t="s">
        <v>15</v>
      </c>
    </row>
    <row r="95" spans="1:16" s="145" customFormat="1" ht="141.75" x14ac:dyDescent="0.25">
      <c r="A95" s="110">
        <v>87</v>
      </c>
      <c r="B95" s="210" t="s">
        <v>1524</v>
      </c>
      <c r="C95" s="210" t="s">
        <v>21</v>
      </c>
      <c r="D95" s="110">
        <v>57</v>
      </c>
      <c r="E95" s="110" t="s">
        <v>15</v>
      </c>
      <c r="F95" s="110" t="s">
        <v>15</v>
      </c>
      <c r="G95" s="110">
        <v>58.7</v>
      </c>
      <c r="H95" s="110">
        <v>59.4</v>
      </c>
      <c r="I95" s="110">
        <v>59.9</v>
      </c>
      <c r="J95" s="110">
        <v>60.4</v>
      </c>
      <c r="K95" s="110">
        <v>60.8</v>
      </c>
      <c r="L95" s="110">
        <v>61.1</v>
      </c>
      <c r="M95" s="210" t="s">
        <v>16</v>
      </c>
      <c r="N95" s="222" t="s">
        <v>1640</v>
      </c>
      <c r="O95" s="110" t="s">
        <v>15</v>
      </c>
      <c r="P95" s="210" t="s">
        <v>15</v>
      </c>
    </row>
    <row r="96" spans="1:16" s="145" customFormat="1" ht="75" x14ac:dyDescent="0.25">
      <c r="A96" s="110">
        <v>88</v>
      </c>
      <c r="B96" s="210" t="s">
        <v>1525</v>
      </c>
      <c r="C96" s="210" t="s">
        <v>21</v>
      </c>
      <c r="D96" s="110">
        <v>0</v>
      </c>
      <c r="E96" s="110" t="s">
        <v>15</v>
      </c>
      <c r="F96" s="110" t="s">
        <v>15</v>
      </c>
      <c r="G96" s="110">
        <v>5</v>
      </c>
      <c r="H96" s="110">
        <v>6</v>
      </c>
      <c r="I96" s="110">
        <v>7</v>
      </c>
      <c r="J96" s="110">
        <v>8</v>
      </c>
      <c r="K96" s="110">
        <v>9</v>
      </c>
      <c r="L96" s="110">
        <v>10</v>
      </c>
      <c r="M96" s="210" t="s">
        <v>16</v>
      </c>
      <c r="N96" s="110" t="s">
        <v>15</v>
      </c>
      <c r="O96" s="110" t="s">
        <v>15</v>
      </c>
      <c r="P96" s="210" t="s">
        <v>15</v>
      </c>
    </row>
    <row r="97" spans="1:16" s="145" customFormat="1" ht="150" x14ac:dyDescent="0.25">
      <c r="A97" s="110">
        <v>89</v>
      </c>
      <c r="B97" s="210" t="s">
        <v>1526</v>
      </c>
      <c r="C97" s="210" t="s">
        <v>21</v>
      </c>
      <c r="D97" s="110">
        <v>91.5</v>
      </c>
      <c r="E97" s="110" t="s">
        <v>15</v>
      </c>
      <c r="F97" s="110" t="s">
        <v>15</v>
      </c>
      <c r="G97" s="110">
        <v>92</v>
      </c>
      <c r="H97" s="110">
        <v>92.6</v>
      </c>
      <c r="I97" s="110">
        <v>93.2</v>
      </c>
      <c r="J97" s="110">
        <v>93.8</v>
      </c>
      <c r="K97" s="110">
        <v>94.4</v>
      </c>
      <c r="L97" s="110">
        <v>95</v>
      </c>
      <c r="M97" s="210" t="s">
        <v>16</v>
      </c>
      <c r="N97" s="110" t="s">
        <v>15</v>
      </c>
      <c r="O97" s="110" t="s">
        <v>15</v>
      </c>
      <c r="P97" s="210" t="s">
        <v>15</v>
      </c>
    </row>
    <row r="98" spans="1:16" s="145" customFormat="1" ht="93.75" x14ac:dyDescent="0.25">
      <c r="A98" s="110">
        <v>90</v>
      </c>
      <c r="B98" s="210" t="s">
        <v>1527</v>
      </c>
      <c r="C98" s="210" t="s">
        <v>21</v>
      </c>
      <c r="D98" s="110">
        <v>97.6</v>
      </c>
      <c r="E98" s="110" t="s">
        <v>15</v>
      </c>
      <c r="F98" s="110" t="s">
        <v>15</v>
      </c>
      <c r="G98" s="110">
        <v>97.6</v>
      </c>
      <c r="H98" s="110">
        <v>97.7</v>
      </c>
      <c r="I98" s="110">
        <v>97.7</v>
      </c>
      <c r="J98" s="110">
        <v>97.8</v>
      </c>
      <c r="K98" s="110">
        <v>97.9</v>
      </c>
      <c r="L98" s="110">
        <v>98</v>
      </c>
      <c r="M98" s="210" t="s">
        <v>16</v>
      </c>
      <c r="N98" s="110" t="s">
        <v>15</v>
      </c>
      <c r="O98" s="110" t="s">
        <v>15</v>
      </c>
      <c r="P98" s="210" t="s">
        <v>15</v>
      </c>
    </row>
    <row r="99" spans="1:16" s="145" customFormat="1" ht="37.5" x14ac:dyDescent="0.25">
      <c r="A99" s="110">
        <v>91</v>
      </c>
      <c r="B99" s="151" t="s">
        <v>56</v>
      </c>
      <c r="C99" s="151" t="s">
        <v>21</v>
      </c>
      <c r="D99" s="153">
        <v>11.6</v>
      </c>
      <c r="E99" s="153">
        <v>11.1</v>
      </c>
      <c r="F99" s="153">
        <v>10.7</v>
      </c>
      <c r="G99" s="110">
        <v>12.5</v>
      </c>
      <c r="H99" s="110">
        <v>12</v>
      </c>
      <c r="I99" s="110">
        <v>11.5</v>
      </c>
      <c r="J99" s="110">
        <v>10.5</v>
      </c>
      <c r="K99" s="110">
        <v>9.5</v>
      </c>
      <c r="L99" s="110">
        <v>9</v>
      </c>
      <c r="M99" s="210" t="s">
        <v>16</v>
      </c>
      <c r="N99" s="110" t="s">
        <v>15</v>
      </c>
      <c r="O99" s="110" t="s">
        <v>15</v>
      </c>
      <c r="P99" s="210" t="s">
        <v>15</v>
      </c>
    </row>
    <row r="100" spans="1:16" s="145" customFormat="1" ht="37.5" x14ac:dyDescent="0.25">
      <c r="A100" s="110">
        <v>92</v>
      </c>
      <c r="B100" s="151" t="s">
        <v>57</v>
      </c>
      <c r="C100" s="151" t="s">
        <v>21</v>
      </c>
      <c r="D100" s="153">
        <v>19.8</v>
      </c>
      <c r="E100" s="153">
        <v>19</v>
      </c>
      <c r="F100" s="153">
        <v>18.2</v>
      </c>
      <c r="G100" s="110">
        <v>17.5</v>
      </c>
      <c r="H100" s="110">
        <v>16.8</v>
      </c>
      <c r="I100" s="110">
        <v>16.100000000000001</v>
      </c>
      <c r="J100" s="110">
        <v>15.4</v>
      </c>
      <c r="K100" s="110">
        <v>14.7</v>
      </c>
      <c r="L100" s="110">
        <v>14</v>
      </c>
      <c r="M100" s="210" t="s">
        <v>16</v>
      </c>
      <c r="N100" s="110" t="s">
        <v>15</v>
      </c>
      <c r="O100" s="110" t="s">
        <v>15</v>
      </c>
      <c r="P100" s="210" t="s">
        <v>15</v>
      </c>
    </row>
    <row r="101" spans="1:16" s="145" customFormat="1" ht="75" x14ac:dyDescent="0.25">
      <c r="A101" s="110">
        <v>93</v>
      </c>
      <c r="B101" s="210" t="s">
        <v>1528</v>
      </c>
      <c r="C101" s="151" t="s">
        <v>21</v>
      </c>
      <c r="D101" s="110">
        <v>0.7</v>
      </c>
      <c r="E101" s="110" t="s">
        <v>15</v>
      </c>
      <c r="F101" s="110" t="s">
        <v>15</v>
      </c>
      <c r="G101" s="110">
        <v>2</v>
      </c>
      <c r="H101" s="110">
        <v>2.4</v>
      </c>
      <c r="I101" s="110">
        <v>2.8</v>
      </c>
      <c r="J101" s="110">
        <v>3.2</v>
      </c>
      <c r="K101" s="110">
        <v>3.6</v>
      </c>
      <c r="L101" s="110">
        <v>5</v>
      </c>
      <c r="M101" s="210" t="s">
        <v>16</v>
      </c>
      <c r="N101" s="110" t="s">
        <v>15</v>
      </c>
      <c r="O101" s="110" t="s">
        <v>15</v>
      </c>
      <c r="P101" s="210" t="s">
        <v>15</v>
      </c>
    </row>
    <row r="102" spans="1:16" s="145" customFormat="1" ht="56.25" x14ac:dyDescent="0.25">
      <c r="A102" s="110">
        <v>94</v>
      </c>
      <c r="B102" s="210" t="s">
        <v>1529</v>
      </c>
      <c r="C102" s="151" t="s">
        <v>21</v>
      </c>
      <c r="D102" s="110">
        <v>58.3</v>
      </c>
      <c r="E102" s="110" t="s">
        <v>15</v>
      </c>
      <c r="F102" s="110" t="s">
        <v>15</v>
      </c>
      <c r="G102" s="110">
        <v>60.2</v>
      </c>
      <c r="H102" s="110">
        <v>62.1</v>
      </c>
      <c r="I102" s="110">
        <v>64.099999999999994</v>
      </c>
      <c r="J102" s="110">
        <v>66</v>
      </c>
      <c r="K102" s="110">
        <v>67.900000000000006</v>
      </c>
      <c r="L102" s="110">
        <v>69.8</v>
      </c>
      <c r="M102" s="210" t="s">
        <v>16</v>
      </c>
      <c r="N102" s="110" t="s">
        <v>15</v>
      </c>
      <c r="O102" s="110" t="s">
        <v>15</v>
      </c>
      <c r="P102" s="210" t="s">
        <v>15</v>
      </c>
    </row>
    <row r="103" spans="1:16" s="145" customFormat="1" ht="93.75" x14ac:dyDescent="0.25">
      <c r="A103" s="110">
        <v>95</v>
      </c>
      <c r="B103" s="210" t="s">
        <v>1530</v>
      </c>
      <c r="C103" s="151" t="s">
        <v>21</v>
      </c>
      <c r="D103" s="110">
        <v>52.8</v>
      </c>
      <c r="E103" s="110" t="s">
        <v>15</v>
      </c>
      <c r="F103" s="110" t="s">
        <v>15</v>
      </c>
      <c r="G103" s="110">
        <v>53.6</v>
      </c>
      <c r="H103" s="110">
        <v>54.4</v>
      </c>
      <c r="I103" s="110">
        <v>55.2</v>
      </c>
      <c r="J103" s="110">
        <v>56</v>
      </c>
      <c r="K103" s="110">
        <v>56.7</v>
      </c>
      <c r="L103" s="110">
        <v>57.5</v>
      </c>
      <c r="M103" s="210" t="s">
        <v>16</v>
      </c>
      <c r="N103" s="110" t="s">
        <v>15</v>
      </c>
      <c r="O103" s="110" t="s">
        <v>15</v>
      </c>
      <c r="P103" s="210" t="s">
        <v>15</v>
      </c>
    </row>
    <row r="104" spans="1:16" s="145" customFormat="1" ht="93.75" x14ac:dyDescent="0.25">
      <c r="A104" s="110">
        <v>96</v>
      </c>
      <c r="B104" s="210" t="s">
        <v>1531</v>
      </c>
      <c r="C104" s="151" t="s">
        <v>21</v>
      </c>
      <c r="D104" s="110">
        <v>0</v>
      </c>
      <c r="E104" s="110" t="s">
        <v>15</v>
      </c>
      <c r="F104" s="110" t="s">
        <v>15</v>
      </c>
      <c r="G104" s="110">
        <v>70</v>
      </c>
      <c r="H104" s="110">
        <v>73</v>
      </c>
      <c r="I104" s="110">
        <v>78</v>
      </c>
      <c r="J104" s="110">
        <v>82</v>
      </c>
      <c r="K104" s="110">
        <v>86</v>
      </c>
      <c r="L104" s="110">
        <v>90</v>
      </c>
      <c r="M104" s="210" t="s">
        <v>16</v>
      </c>
      <c r="N104" s="110" t="s">
        <v>15</v>
      </c>
      <c r="O104" s="110" t="s">
        <v>15</v>
      </c>
      <c r="P104" s="210" t="s">
        <v>15</v>
      </c>
    </row>
    <row r="105" spans="1:16" s="145" customFormat="1" ht="131.25" x14ac:dyDescent="0.25">
      <c r="A105" s="110">
        <v>97</v>
      </c>
      <c r="B105" s="151" t="s">
        <v>62</v>
      </c>
      <c r="C105" s="151" t="s">
        <v>21</v>
      </c>
      <c r="D105" s="153">
        <v>20.6</v>
      </c>
      <c r="E105" s="153">
        <v>19.8</v>
      </c>
      <c r="F105" s="153">
        <v>19.100000000000001</v>
      </c>
      <c r="G105" s="210">
        <v>19</v>
      </c>
      <c r="H105" s="210">
        <v>18.2</v>
      </c>
      <c r="I105" s="210">
        <v>17.899999999999999</v>
      </c>
      <c r="J105" s="210">
        <v>17.600000000000001</v>
      </c>
      <c r="K105" s="210">
        <v>17.2</v>
      </c>
      <c r="L105" s="210">
        <v>16.399999999999999</v>
      </c>
      <c r="M105" s="210" t="s">
        <v>16</v>
      </c>
      <c r="N105" s="110" t="s">
        <v>15</v>
      </c>
      <c r="O105" s="110" t="s">
        <v>15</v>
      </c>
      <c r="P105" s="210" t="s">
        <v>15</v>
      </c>
    </row>
    <row r="106" spans="1:16" s="145" customFormat="1" ht="131.25" x14ac:dyDescent="0.25">
      <c r="A106" s="110">
        <v>98</v>
      </c>
      <c r="B106" s="210" t="s">
        <v>1532</v>
      </c>
      <c r="C106" s="151" t="s">
        <v>21</v>
      </c>
      <c r="D106" s="110">
        <v>0</v>
      </c>
      <c r="E106" s="110" t="s">
        <v>15</v>
      </c>
      <c r="F106" s="110" t="s">
        <v>15</v>
      </c>
      <c r="G106" s="110">
        <v>18</v>
      </c>
      <c r="H106" s="110">
        <v>31.4</v>
      </c>
      <c r="I106" s="110">
        <v>44.8</v>
      </c>
      <c r="J106" s="110">
        <v>58.2</v>
      </c>
      <c r="K106" s="110">
        <v>71.599999999999994</v>
      </c>
      <c r="L106" s="110">
        <v>85</v>
      </c>
      <c r="M106" s="210" t="s">
        <v>16</v>
      </c>
      <c r="N106" s="110" t="s">
        <v>15</v>
      </c>
      <c r="O106" s="110" t="s">
        <v>15</v>
      </c>
      <c r="P106" s="210" t="s">
        <v>15</v>
      </c>
    </row>
    <row r="107" spans="1:16" s="145" customFormat="1" ht="75" x14ac:dyDescent="0.25">
      <c r="A107" s="110">
        <v>99</v>
      </c>
      <c r="B107" s="210" t="s">
        <v>1533</v>
      </c>
      <c r="C107" s="110" t="s">
        <v>21</v>
      </c>
      <c r="D107" s="110">
        <v>7.3</v>
      </c>
      <c r="E107" s="110" t="s">
        <v>15</v>
      </c>
      <c r="F107" s="110" t="s">
        <v>15</v>
      </c>
      <c r="G107" s="110">
        <v>16.2</v>
      </c>
      <c r="H107" s="110">
        <v>19.600000000000001</v>
      </c>
      <c r="I107" s="110">
        <v>23</v>
      </c>
      <c r="J107" s="110">
        <v>26.3</v>
      </c>
      <c r="K107" s="110">
        <v>29.6</v>
      </c>
      <c r="L107" s="110">
        <v>33</v>
      </c>
      <c r="M107" s="210" t="s">
        <v>16</v>
      </c>
      <c r="N107" s="110" t="s">
        <v>15</v>
      </c>
      <c r="O107" s="110" t="s">
        <v>15</v>
      </c>
      <c r="P107" s="210" t="s">
        <v>15</v>
      </c>
    </row>
    <row r="108" spans="1:16" s="145" customFormat="1" ht="112.5" x14ac:dyDescent="0.25">
      <c r="A108" s="110">
        <v>100</v>
      </c>
      <c r="B108" s="210" t="s">
        <v>1534</v>
      </c>
      <c r="C108" s="110" t="s">
        <v>21</v>
      </c>
      <c r="D108" s="110">
        <v>0</v>
      </c>
      <c r="E108" s="110" t="s">
        <v>15</v>
      </c>
      <c r="F108" s="110" t="s">
        <v>15</v>
      </c>
      <c r="G108" s="110">
        <v>80</v>
      </c>
      <c r="H108" s="110">
        <v>81</v>
      </c>
      <c r="I108" s="110">
        <v>82</v>
      </c>
      <c r="J108" s="110">
        <v>83</v>
      </c>
      <c r="K108" s="110">
        <v>84</v>
      </c>
      <c r="L108" s="110">
        <v>85</v>
      </c>
      <c r="M108" s="210" t="s">
        <v>16</v>
      </c>
      <c r="N108" s="110" t="s">
        <v>15</v>
      </c>
      <c r="O108" s="110" t="s">
        <v>15</v>
      </c>
      <c r="P108" s="210" t="s">
        <v>15</v>
      </c>
    </row>
    <row r="109" spans="1:16" s="145" customFormat="1" ht="184.5" customHeight="1" x14ac:dyDescent="0.25">
      <c r="A109" s="110">
        <v>101</v>
      </c>
      <c r="B109" s="210" t="s">
        <v>1535</v>
      </c>
      <c r="C109" s="110" t="s">
        <v>21</v>
      </c>
      <c r="D109" s="110">
        <v>3.81</v>
      </c>
      <c r="E109" s="110" t="s">
        <v>15</v>
      </c>
      <c r="F109" s="110" t="s">
        <v>15</v>
      </c>
      <c r="G109" s="110">
        <v>3.82</v>
      </c>
      <c r="H109" s="110">
        <v>4</v>
      </c>
      <c r="I109" s="110">
        <v>5</v>
      </c>
      <c r="J109" s="110">
        <v>7</v>
      </c>
      <c r="K109" s="110">
        <v>9</v>
      </c>
      <c r="L109" s="110">
        <v>10</v>
      </c>
      <c r="M109" s="210" t="s">
        <v>16</v>
      </c>
      <c r="N109" s="110" t="s">
        <v>15</v>
      </c>
      <c r="O109" s="110" t="s">
        <v>15</v>
      </c>
      <c r="P109" s="210" t="s">
        <v>15</v>
      </c>
    </row>
    <row r="110" spans="1:16" s="145" customFormat="1" ht="187.5" x14ac:dyDescent="0.25">
      <c r="A110" s="110">
        <v>102</v>
      </c>
      <c r="B110" s="210" t="s">
        <v>1536</v>
      </c>
      <c r="C110" s="110" t="s">
        <v>21</v>
      </c>
      <c r="D110" s="110">
        <v>2.2999999999999998</v>
      </c>
      <c r="E110" s="110" t="s">
        <v>15</v>
      </c>
      <c r="F110" s="110" t="s">
        <v>15</v>
      </c>
      <c r="G110" s="110">
        <v>5.0999999999999996</v>
      </c>
      <c r="H110" s="110">
        <v>6</v>
      </c>
      <c r="I110" s="110">
        <v>8.5</v>
      </c>
      <c r="J110" s="110">
        <v>10.5</v>
      </c>
      <c r="K110" s="110">
        <v>13</v>
      </c>
      <c r="L110" s="110">
        <v>15</v>
      </c>
      <c r="M110" s="210" t="s">
        <v>16</v>
      </c>
      <c r="N110" s="110" t="s">
        <v>15</v>
      </c>
      <c r="O110" s="110" t="s">
        <v>15</v>
      </c>
      <c r="P110" s="210" t="s">
        <v>15</v>
      </c>
    </row>
    <row r="111" spans="1:16" s="145" customFormat="1" ht="75" x14ac:dyDescent="0.25">
      <c r="A111" s="110">
        <v>103</v>
      </c>
      <c r="B111" s="210" t="s">
        <v>1537</v>
      </c>
      <c r="C111" s="110" t="s">
        <v>21</v>
      </c>
      <c r="D111" s="110">
        <v>93</v>
      </c>
      <c r="E111" s="110" t="s">
        <v>15</v>
      </c>
      <c r="F111" s="110" t="s">
        <v>15</v>
      </c>
      <c r="G111" s="110">
        <v>93</v>
      </c>
      <c r="H111" s="110">
        <v>93.5</v>
      </c>
      <c r="I111" s="110">
        <v>94</v>
      </c>
      <c r="J111" s="110">
        <v>94.5</v>
      </c>
      <c r="K111" s="110">
        <v>95</v>
      </c>
      <c r="L111" s="110">
        <v>95</v>
      </c>
      <c r="M111" s="210" t="s">
        <v>16</v>
      </c>
      <c r="N111" s="110" t="s">
        <v>15</v>
      </c>
      <c r="O111" s="110" t="s">
        <v>15</v>
      </c>
      <c r="P111" s="210" t="s">
        <v>15</v>
      </c>
    </row>
    <row r="112" spans="1:16" s="145" customFormat="1" ht="112.5" x14ac:dyDescent="0.25">
      <c r="A112" s="110">
        <v>104</v>
      </c>
      <c r="B112" s="210" t="s">
        <v>1538</v>
      </c>
      <c r="C112" s="110" t="s">
        <v>21</v>
      </c>
      <c r="D112" s="110">
        <v>0</v>
      </c>
      <c r="E112" s="110" t="s">
        <v>15</v>
      </c>
      <c r="F112" s="110" t="s">
        <v>15</v>
      </c>
      <c r="G112" s="110">
        <v>90</v>
      </c>
      <c r="H112" s="110">
        <v>95</v>
      </c>
      <c r="I112" s="110">
        <v>95</v>
      </c>
      <c r="J112" s="110">
        <v>95</v>
      </c>
      <c r="K112" s="110">
        <v>95</v>
      </c>
      <c r="L112" s="110">
        <v>95</v>
      </c>
      <c r="M112" s="210" t="s">
        <v>16</v>
      </c>
      <c r="N112" s="110" t="s">
        <v>15</v>
      </c>
      <c r="O112" s="110" t="s">
        <v>15</v>
      </c>
      <c r="P112" s="210" t="s">
        <v>15</v>
      </c>
    </row>
    <row r="113" spans="1:16" s="145" customFormat="1" ht="56.25" x14ac:dyDescent="0.25">
      <c r="A113" s="110">
        <v>105</v>
      </c>
      <c r="B113" s="210" t="s">
        <v>1539</v>
      </c>
      <c r="C113" s="110" t="s">
        <v>21</v>
      </c>
      <c r="D113" s="110">
        <v>3.92</v>
      </c>
      <c r="E113" s="110" t="s">
        <v>15</v>
      </c>
      <c r="F113" s="110" t="s">
        <v>15</v>
      </c>
      <c r="G113" s="110">
        <v>7.83</v>
      </c>
      <c r="H113" s="110">
        <v>7.83</v>
      </c>
      <c r="I113" s="110">
        <v>7.83</v>
      </c>
      <c r="J113" s="110">
        <v>7.83</v>
      </c>
      <c r="K113" s="110">
        <v>7.83</v>
      </c>
      <c r="L113" s="110">
        <v>7.83</v>
      </c>
      <c r="M113" s="210" t="s">
        <v>16</v>
      </c>
      <c r="N113" s="110" t="s">
        <v>15</v>
      </c>
      <c r="O113" s="110" t="s">
        <v>15</v>
      </c>
      <c r="P113" s="210" t="s">
        <v>15</v>
      </c>
    </row>
    <row r="114" spans="1:16" s="145" customFormat="1" ht="150" x14ac:dyDescent="0.25">
      <c r="A114" s="110">
        <v>106</v>
      </c>
      <c r="B114" s="210" t="s">
        <v>24</v>
      </c>
      <c r="C114" s="210" t="s">
        <v>21</v>
      </c>
      <c r="D114" s="150">
        <v>90</v>
      </c>
      <c r="E114" s="150">
        <v>90</v>
      </c>
      <c r="F114" s="150">
        <v>90</v>
      </c>
      <c r="G114" s="210">
        <v>90</v>
      </c>
      <c r="H114" s="210">
        <v>90</v>
      </c>
      <c r="I114" s="210">
        <v>95</v>
      </c>
      <c r="J114" s="210">
        <v>95</v>
      </c>
      <c r="K114" s="210">
        <v>97</v>
      </c>
      <c r="L114" s="210">
        <v>100</v>
      </c>
      <c r="M114" s="210" t="s">
        <v>16</v>
      </c>
      <c r="N114" s="210" t="s">
        <v>15</v>
      </c>
      <c r="O114" s="210" t="s">
        <v>2579</v>
      </c>
      <c r="P114" s="110" t="s">
        <v>15</v>
      </c>
    </row>
    <row r="115" spans="1:16" s="145" customFormat="1" ht="141.75" x14ac:dyDescent="0.25">
      <c r="A115" s="110">
        <v>107</v>
      </c>
      <c r="B115" s="210" t="s">
        <v>1540</v>
      </c>
      <c r="C115" s="210" t="s">
        <v>21</v>
      </c>
      <c r="D115" s="110">
        <v>0</v>
      </c>
      <c r="E115" s="110" t="s">
        <v>15</v>
      </c>
      <c r="F115" s="110" t="s">
        <v>15</v>
      </c>
      <c r="G115" s="110">
        <v>4</v>
      </c>
      <c r="H115" s="110">
        <v>8.1999999999999993</v>
      </c>
      <c r="I115" s="110">
        <v>12.5</v>
      </c>
      <c r="J115" s="110">
        <v>17</v>
      </c>
      <c r="K115" s="110">
        <v>21.7</v>
      </c>
      <c r="L115" s="110">
        <v>26.5</v>
      </c>
      <c r="M115" s="210" t="s">
        <v>16</v>
      </c>
      <c r="N115" s="222" t="s">
        <v>1640</v>
      </c>
      <c r="O115" s="110" t="s">
        <v>15</v>
      </c>
      <c r="P115" s="210" t="s">
        <v>15</v>
      </c>
    </row>
    <row r="116" spans="1:16" s="145" customFormat="1" ht="112.5" x14ac:dyDescent="0.25">
      <c r="A116" s="110">
        <v>108</v>
      </c>
      <c r="B116" s="210" t="s">
        <v>1541</v>
      </c>
      <c r="C116" s="210" t="s">
        <v>21</v>
      </c>
      <c r="D116" s="110">
        <v>0</v>
      </c>
      <c r="E116" s="110" t="s">
        <v>15</v>
      </c>
      <c r="F116" s="110" t="s">
        <v>15</v>
      </c>
      <c r="G116" s="110">
        <v>60</v>
      </c>
      <c r="H116" s="110">
        <v>60</v>
      </c>
      <c r="I116" s="110">
        <v>60</v>
      </c>
      <c r="J116" s="110">
        <v>60</v>
      </c>
      <c r="K116" s="110">
        <v>60</v>
      </c>
      <c r="L116" s="110">
        <v>60</v>
      </c>
      <c r="M116" s="210" t="s">
        <v>16</v>
      </c>
      <c r="N116" s="110" t="s">
        <v>15</v>
      </c>
      <c r="O116" s="110" t="s">
        <v>15</v>
      </c>
      <c r="P116" s="210" t="s">
        <v>15</v>
      </c>
    </row>
    <row r="117" spans="1:16" s="145" customFormat="1" ht="40.5" customHeight="1" x14ac:dyDescent="0.25">
      <c r="A117" s="110">
        <v>109</v>
      </c>
      <c r="B117" s="210" t="s">
        <v>1153</v>
      </c>
      <c r="C117" s="210" t="s">
        <v>1054</v>
      </c>
      <c r="D117" s="150">
        <v>8.8699999999999992</v>
      </c>
      <c r="E117" s="150" t="s">
        <v>1326</v>
      </c>
      <c r="F117" s="150">
        <v>8.64</v>
      </c>
      <c r="G117" s="110">
        <v>8.5500000000000007</v>
      </c>
      <c r="H117" s="110">
        <v>8.4600000000000009</v>
      </c>
      <c r="I117" s="110">
        <v>8.3699999999999992</v>
      </c>
      <c r="J117" s="110">
        <v>8.2799999999999994</v>
      </c>
      <c r="K117" s="110">
        <v>8.19</v>
      </c>
      <c r="L117" s="110">
        <v>8.1</v>
      </c>
      <c r="M117" s="210" t="s">
        <v>16</v>
      </c>
      <c r="N117" s="110" t="s">
        <v>15</v>
      </c>
      <c r="O117" s="110" t="s">
        <v>15</v>
      </c>
      <c r="P117" s="210" t="s">
        <v>15</v>
      </c>
    </row>
    <row r="118" spans="1:16" s="145" customFormat="1" ht="69" customHeight="1" x14ac:dyDescent="0.25">
      <c r="A118" s="243" t="s">
        <v>1565</v>
      </c>
      <c r="B118" s="244"/>
      <c r="C118" s="244"/>
      <c r="D118" s="244"/>
      <c r="E118" s="244"/>
      <c r="F118" s="244"/>
      <c r="G118" s="244"/>
      <c r="H118" s="244"/>
      <c r="I118" s="244"/>
      <c r="J118" s="244"/>
      <c r="K118" s="244"/>
      <c r="L118" s="244"/>
      <c r="M118" s="244"/>
      <c r="N118" s="244"/>
      <c r="O118" s="244"/>
      <c r="P118" s="244"/>
    </row>
    <row r="119" spans="1:16" s="145" customFormat="1" ht="37.5" x14ac:dyDescent="0.25">
      <c r="A119" s="110">
        <v>110</v>
      </c>
      <c r="B119" s="210" t="s">
        <v>1542</v>
      </c>
      <c r="C119" s="110" t="s">
        <v>21</v>
      </c>
      <c r="D119" s="110">
        <v>18.09</v>
      </c>
      <c r="E119" s="110" t="s">
        <v>15</v>
      </c>
      <c r="F119" s="110" t="s">
        <v>15</v>
      </c>
      <c r="G119" s="110">
        <v>17.649999999999999</v>
      </c>
      <c r="H119" s="110">
        <v>17.28</v>
      </c>
      <c r="I119" s="110">
        <v>16.920000000000002</v>
      </c>
      <c r="J119" s="110">
        <v>16.55</v>
      </c>
      <c r="K119" s="110">
        <v>16.18</v>
      </c>
      <c r="L119" s="110">
        <v>15.81</v>
      </c>
      <c r="M119" s="210" t="s">
        <v>16</v>
      </c>
      <c r="N119" s="110" t="s">
        <v>15</v>
      </c>
      <c r="O119" s="110" t="s">
        <v>15</v>
      </c>
      <c r="P119" s="210" t="s">
        <v>15</v>
      </c>
    </row>
    <row r="120" spans="1:16" s="145" customFormat="1" ht="409.5" x14ac:dyDescent="0.25">
      <c r="A120" s="110">
        <v>111</v>
      </c>
      <c r="B120" s="210" t="s">
        <v>1543</v>
      </c>
      <c r="C120" s="110" t="s">
        <v>21</v>
      </c>
      <c r="D120" s="110">
        <v>7</v>
      </c>
      <c r="E120" s="110" t="s">
        <v>15</v>
      </c>
      <c r="F120" s="110" t="s">
        <v>15</v>
      </c>
      <c r="G120" s="110">
        <v>8.1</v>
      </c>
      <c r="H120" s="110">
        <v>8.5</v>
      </c>
      <c r="I120" s="110">
        <v>8.9</v>
      </c>
      <c r="J120" s="110">
        <v>9.3000000000000007</v>
      </c>
      <c r="K120" s="110">
        <v>9.8000000000000007</v>
      </c>
      <c r="L120" s="110">
        <v>10.5</v>
      </c>
      <c r="M120" s="210" t="s">
        <v>16</v>
      </c>
      <c r="N120" s="222" t="s">
        <v>2578</v>
      </c>
      <c r="O120" s="110" t="s">
        <v>15</v>
      </c>
      <c r="P120" s="210" t="s">
        <v>15</v>
      </c>
    </row>
    <row r="121" spans="1:16" s="145" customFormat="1" ht="131.25" x14ac:dyDescent="0.25">
      <c r="A121" s="110">
        <v>112</v>
      </c>
      <c r="B121" s="210" t="s">
        <v>1544</v>
      </c>
      <c r="C121" s="110" t="s">
        <v>26</v>
      </c>
      <c r="D121" s="110">
        <v>42.7</v>
      </c>
      <c r="E121" s="110" t="s">
        <v>15</v>
      </c>
      <c r="F121" s="110" t="s">
        <v>15</v>
      </c>
      <c r="G121" s="110">
        <v>42.8</v>
      </c>
      <c r="H121" s="110">
        <v>42.9</v>
      </c>
      <c r="I121" s="110">
        <v>43.1</v>
      </c>
      <c r="J121" s="110">
        <v>43.3</v>
      </c>
      <c r="K121" s="110">
        <v>43.5</v>
      </c>
      <c r="L121" s="110">
        <v>43.7</v>
      </c>
      <c r="M121" s="210" t="s">
        <v>16</v>
      </c>
      <c r="N121" s="110" t="s">
        <v>15</v>
      </c>
      <c r="O121" s="110" t="s">
        <v>15</v>
      </c>
      <c r="P121" s="210" t="s">
        <v>15</v>
      </c>
    </row>
    <row r="122" spans="1:16" s="145" customFormat="1" ht="150" x14ac:dyDescent="0.25">
      <c r="A122" s="110">
        <v>113</v>
      </c>
      <c r="B122" s="210" t="s">
        <v>1545</v>
      </c>
      <c r="C122" s="110" t="s">
        <v>26</v>
      </c>
      <c r="D122" s="110">
        <v>99</v>
      </c>
      <c r="E122" s="110" t="s">
        <v>15</v>
      </c>
      <c r="F122" s="110" t="s">
        <v>15</v>
      </c>
      <c r="G122" s="110">
        <v>99.1</v>
      </c>
      <c r="H122" s="110">
        <v>99.3</v>
      </c>
      <c r="I122" s="110">
        <v>99.5</v>
      </c>
      <c r="J122" s="110">
        <v>99.7</v>
      </c>
      <c r="K122" s="110">
        <v>99.8</v>
      </c>
      <c r="L122" s="110">
        <v>100</v>
      </c>
      <c r="M122" s="210" t="s">
        <v>16</v>
      </c>
      <c r="N122" s="110" t="s">
        <v>15</v>
      </c>
      <c r="O122" s="110" t="s">
        <v>15</v>
      </c>
      <c r="P122" s="210" t="s">
        <v>15</v>
      </c>
    </row>
    <row r="123" spans="1:16" s="145" customFormat="1" ht="75" x14ac:dyDescent="0.25">
      <c r="A123" s="110">
        <v>114</v>
      </c>
      <c r="B123" s="210" t="s">
        <v>1546</v>
      </c>
      <c r="C123" s="110" t="s">
        <v>21</v>
      </c>
      <c r="D123" s="110">
        <v>100</v>
      </c>
      <c r="E123" s="110" t="s">
        <v>15</v>
      </c>
      <c r="F123" s="110" t="s">
        <v>15</v>
      </c>
      <c r="G123" s="110">
        <v>95</v>
      </c>
      <c r="H123" s="110">
        <v>90</v>
      </c>
      <c r="I123" s="110">
        <v>70</v>
      </c>
      <c r="J123" s="110">
        <v>50</v>
      </c>
      <c r="K123" s="110">
        <v>30</v>
      </c>
      <c r="L123" s="110">
        <v>5</v>
      </c>
      <c r="M123" s="210" t="s">
        <v>16</v>
      </c>
      <c r="N123" s="110" t="s">
        <v>15</v>
      </c>
      <c r="O123" s="110" t="s">
        <v>15</v>
      </c>
      <c r="P123" s="210" t="s">
        <v>15</v>
      </c>
    </row>
    <row r="124" spans="1:16" s="145" customFormat="1" ht="75" x14ac:dyDescent="0.25">
      <c r="A124" s="110">
        <v>115</v>
      </c>
      <c r="B124" s="210" t="s">
        <v>1547</v>
      </c>
      <c r="C124" s="110" t="s">
        <v>21</v>
      </c>
      <c r="D124" s="110">
        <v>0</v>
      </c>
      <c r="E124" s="110" t="s">
        <v>15</v>
      </c>
      <c r="F124" s="110" t="s">
        <v>15</v>
      </c>
      <c r="G124" s="110">
        <v>32</v>
      </c>
      <c r="H124" s="110">
        <v>35</v>
      </c>
      <c r="I124" s="110">
        <v>38</v>
      </c>
      <c r="J124" s="110">
        <v>42</v>
      </c>
      <c r="K124" s="110">
        <v>46</v>
      </c>
      <c r="L124" s="110">
        <v>50</v>
      </c>
      <c r="M124" s="210" t="s">
        <v>16</v>
      </c>
      <c r="N124" s="110" t="s">
        <v>15</v>
      </c>
      <c r="O124" s="110" t="s">
        <v>15</v>
      </c>
      <c r="P124" s="210" t="s">
        <v>15</v>
      </c>
    </row>
    <row r="125" spans="1:16" s="145" customFormat="1" ht="131.25" x14ac:dyDescent="0.25">
      <c r="A125" s="110">
        <v>116</v>
      </c>
      <c r="B125" s="210" t="s">
        <v>1548</v>
      </c>
      <c r="C125" s="110" t="s">
        <v>21</v>
      </c>
      <c r="D125" s="110">
        <v>0</v>
      </c>
      <c r="E125" s="110" t="s">
        <v>15</v>
      </c>
      <c r="F125" s="110" t="s">
        <v>15</v>
      </c>
      <c r="G125" s="110">
        <v>20</v>
      </c>
      <c r="H125" s="110">
        <v>27</v>
      </c>
      <c r="I125" s="110">
        <v>34</v>
      </c>
      <c r="J125" s="110">
        <v>45</v>
      </c>
      <c r="K125" s="110">
        <v>67</v>
      </c>
      <c r="L125" s="110">
        <v>80</v>
      </c>
      <c r="M125" s="210" t="s">
        <v>16</v>
      </c>
      <c r="N125" s="110" t="s">
        <v>15</v>
      </c>
      <c r="O125" s="110" t="s">
        <v>15</v>
      </c>
      <c r="P125" s="210" t="s">
        <v>15</v>
      </c>
    </row>
    <row r="126" spans="1:16" s="145" customFormat="1" ht="204.75" x14ac:dyDescent="0.25">
      <c r="A126" s="157">
        <v>117</v>
      </c>
      <c r="B126" s="217" t="s">
        <v>78</v>
      </c>
      <c r="C126" s="217" t="s">
        <v>75</v>
      </c>
      <c r="D126" s="157">
        <v>0</v>
      </c>
      <c r="E126" s="157">
        <v>4.0999999999999996</v>
      </c>
      <c r="F126" s="157">
        <v>4</v>
      </c>
      <c r="G126" s="157">
        <v>4.0999999999999996</v>
      </c>
      <c r="H126" s="157">
        <v>4</v>
      </c>
      <c r="I126" s="157">
        <v>4</v>
      </c>
      <c r="J126" s="157">
        <v>3.9</v>
      </c>
      <c r="K126" s="157">
        <v>3.9</v>
      </c>
      <c r="L126" s="157">
        <v>3.8</v>
      </c>
      <c r="M126" s="217" t="s">
        <v>16</v>
      </c>
      <c r="N126" s="222" t="s">
        <v>2576</v>
      </c>
      <c r="O126" s="157" t="s">
        <v>15</v>
      </c>
      <c r="P126" s="217" t="s">
        <v>15</v>
      </c>
    </row>
    <row r="127" spans="1:16" s="145" customFormat="1" ht="131.25" x14ac:dyDescent="0.25">
      <c r="A127" s="110">
        <v>118</v>
      </c>
      <c r="B127" s="210" t="s">
        <v>1549</v>
      </c>
      <c r="C127" s="110" t="s">
        <v>21</v>
      </c>
      <c r="D127" s="110">
        <v>0</v>
      </c>
      <c r="E127" s="110" t="s">
        <v>15</v>
      </c>
      <c r="F127" s="110" t="s">
        <v>15</v>
      </c>
      <c r="G127" s="110">
        <v>80</v>
      </c>
      <c r="H127" s="110">
        <v>82</v>
      </c>
      <c r="I127" s="110">
        <v>84</v>
      </c>
      <c r="J127" s="110">
        <v>86</v>
      </c>
      <c r="K127" s="110">
        <v>90</v>
      </c>
      <c r="L127" s="110">
        <v>95</v>
      </c>
      <c r="M127" s="210" t="s">
        <v>16</v>
      </c>
      <c r="N127" s="110" t="s">
        <v>15</v>
      </c>
      <c r="O127" s="110" t="s">
        <v>15</v>
      </c>
      <c r="P127" s="210" t="s">
        <v>15</v>
      </c>
    </row>
    <row r="128" spans="1:16" s="145" customFormat="1" ht="150" x14ac:dyDescent="0.25">
      <c r="A128" s="110">
        <v>119</v>
      </c>
      <c r="B128" s="210" t="s">
        <v>2993</v>
      </c>
      <c r="C128" s="110" t="s">
        <v>21</v>
      </c>
      <c r="D128" s="110">
        <v>0</v>
      </c>
      <c r="E128" s="110" t="s">
        <v>15</v>
      </c>
      <c r="F128" s="110" t="s">
        <v>15</v>
      </c>
      <c r="G128" s="110">
        <v>13</v>
      </c>
      <c r="H128" s="110">
        <v>15</v>
      </c>
      <c r="I128" s="110">
        <v>17</v>
      </c>
      <c r="J128" s="110">
        <v>19</v>
      </c>
      <c r="K128" s="110">
        <v>21</v>
      </c>
      <c r="L128" s="110">
        <v>23</v>
      </c>
      <c r="M128" s="210" t="s">
        <v>16</v>
      </c>
      <c r="N128" s="110" t="s">
        <v>15</v>
      </c>
      <c r="O128" s="110" t="s">
        <v>15</v>
      </c>
      <c r="P128" s="210" t="s">
        <v>15</v>
      </c>
    </row>
  </sheetData>
  <autoFilter ref="A6:P91"/>
  <mergeCells count="14">
    <mergeCell ref="A25:P25"/>
    <mergeCell ref="A118:P118"/>
    <mergeCell ref="A7:P7"/>
    <mergeCell ref="O1:P1"/>
    <mergeCell ref="A2:P2"/>
    <mergeCell ref="A4:A5"/>
    <mergeCell ref="B4:B5"/>
    <mergeCell ref="C4:C5"/>
    <mergeCell ref="D4:D5"/>
    <mergeCell ref="E4:L4"/>
    <mergeCell ref="M4:M5"/>
    <mergeCell ref="N4:N5"/>
    <mergeCell ref="O4:O5"/>
    <mergeCell ref="P4:P5"/>
  </mergeCells>
  <pageMargins left="0.25" right="0.25" top="0.75" bottom="0.75" header="0.3" footer="0.3"/>
  <pageSetup paperSize="9" scale="53" fitToHeight="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0"/>
  <sheetViews>
    <sheetView zoomScale="55" zoomScaleNormal="55" workbookViewId="0">
      <pane ySplit="3" topLeftCell="A135" activePane="bottomLeft" state="frozen"/>
      <selection activeCell="G10" sqref="G10"/>
      <selection pane="bottomLeft" activeCell="D257" sqref="D257"/>
    </sheetView>
  </sheetViews>
  <sheetFormatPr defaultRowHeight="24.95" customHeight="1" outlineLevelRow="1" x14ac:dyDescent="0.3"/>
  <cols>
    <col min="1" max="1" width="8.28515625" style="133" customWidth="1"/>
    <col min="2" max="2" width="63.28515625" style="69" customWidth="1"/>
    <col min="3" max="3" width="54.7109375" style="69" customWidth="1"/>
    <col min="4" max="4" width="108" style="69" customWidth="1"/>
    <col min="5" max="16384" width="9.140625" style="69"/>
  </cols>
  <sheetData>
    <row r="1" spans="1:6" ht="114.75" hidden="1" customHeight="1" x14ac:dyDescent="0.3">
      <c r="D1" s="73" t="s">
        <v>99</v>
      </c>
      <c r="F1" s="74"/>
    </row>
    <row r="2" spans="1:6" ht="33" customHeight="1" x14ac:dyDescent="0.3">
      <c r="A2" s="247" t="s">
        <v>100</v>
      </c>
      <c r="B2" s="247"/>
      <c r="C2" s="247"/>
      <c r="D2" s="269"/>
    </row>
    <row r="3" spans="1:6" ht="50.25" customHeight="1" x14ac:dyDescent="0.3">
      <c r="A3" s="130" t="s">
        <v>1</v>
      </c>
      <c r="B3" s="110" t="s">
        <v>101</v>
      </c>
      <c r="C3" s="130" t="s">
        <v>102</v>
      </c>
      <c r="D3" s="130" t="s">
        <v>103</v>
      </c>
    </row>
    <row r="4" spans="1:6" ht="18.75" x14ac:dyDescent="0.3">
      <c r="A4" s="110">
        <v>1</v>
      </c>
      <c r="B4" s="110">
        <v>2</v>
      </c>
      <c r="C4" s="110">
        <v>3</v>
      </c>
      <c r="D4" s="110">
        <v>4</v>
      </c>
    </row>
    <row r="5" spans="1:6" ht="18.75" x14ac:dyDescent="0.3">
      <c r="A5" s="261" t="s">
        <v>104</v>
      </c>
      <c r="B5" s="261"/>
      <c r="C5" s="261"/>
      <c r="D5" s="261"/>
    </row>
    <row r="6" spans="1:6" ht="18.75" x14ac:dyDescent="0.3">
      <c r="A6" s="245" t="s">
        <v>105</v>
      </c>
      <c r="B6" s="258" t="s">
        <v>106</v>
      </c>
      <c r="C6" s="258"/>
      <c r="D6" s="258"/>
    </row>
    <row r="7" spans="1:6" ht="18.75" x14ac:dyDescent="0.3">
      <c r="A7" s="245"/>
      <c r="B7" s="259" t="s">
        <v>107</v>
      </c>
      <c r="C7" s="259"/>
      <c r="D7" s="259"/>
    </row>
    <row r="8" spans="1:6" ht="39.75" customHeight="1" outlineLevel="1" x14ac:dyDescent="0.3">
      <c r="A8" s="245" t="s">
        <v>108</v>
      </c>
      <c r="B8" s="245"/>
      <c r="C8" s="245"/>
      <c r="D8" s="130" t="s">
        <v>109</v>
      </c>
    </row>
    <row r="9" spans="1:6" ht="37.5" outlineLevel="1" x14ac:dyDescent="0.3">
      <c r="A9" s="257" t="s">
        <v>110</v>
      </c>
      <c r="B9" s="256" t="s">
        <v>111</v>
      </c>
      <c r="C9" s="256" t="s">
        <v>112</v>
      </c>
      <c r="D9" s="70" t="s">
        <v>113</v>
      </c>
    </row>
    <row r="10" spans="1:6" ht="37.5" outlineLevel="1" x14ac:dyDescent="0.3">
      <c r="A10" s="257"/>
      <c r="B10" s="256"/>
      <c r="C10" s="256"/>
      <c r="D10" s="70" t="s">
        <v>114</v>
      </c>
    </row>
    <row r="11" spans="1:6" ht="75" outlineLevel="1" x14ac:dyDescent="0.3">
      <c r="A11" s="134" t="s">
        <v>115</v>
      </c>
      <c r="B11" s="129" t="s">
        <v>116</v>
      </c>
      <c r="C11" s="129" t="s">
        <v>117</v>
      </c>
      <c r="D11" s="131" t="s">
        <v>118</v>
      </c>
    </row>
    <row r="12" spans="1:6" ht="60.75" customHeight="1" outlineLevel="1" x14ac:dyDescent="0.3">
      <c r="A12" s="257" t="s">
        <v>119</v>
      </c>
      <c r="B12" s="256" t="s">
        <v>120</v>
      </c>
      <c r="C12" s="256" t="s">
        <v>121</v>
      </c>
      <c r="D12" s="70" t="s">
        <v>122</v>
      </c>
    </row>
    <row r="13" spans="1:6" ht="36.75" customHeight="1" outlineLevel="1" x14ac:dyDescent="0.3">
      <c r="A13" s="257"/>
      <c r="B13" s="256"/>
      <c r="C13" s="256"/>
      <c r="D13" s="70" t="s">
        <v>123</v>
      </c>
    </row>
    <row r="14" spans="1:6" ht="48" customHeight="1" outlineLevel="1" x14ac:dyDescent="0.3">
      <c r="A14" s="257"/>
      <c r="B14" s="256"/>
      <c r="C14" s="256"/>
      <c r="D14" s="70" t="s">
        <v>124</v>
      </c>
    </row>
    <row r="15" spans="1:6" ht="93.75" outlineLevel="1" x14ac:dyDescent="0.3">
      <c r="A15" s="257" t="s">
        <v>125</v>
      </c>
      <c r="B15" s="256" t="s">
        <v>126</v>
      </c>
      <c r="C15" s="256" t="s">
        <v>127</v>
      </c>
      <c r="D15" s="70" t="s">
        <v>128</v>
      </c>
    </row>
    <row r="16" spans="1:6" ht="37.5" outlineLevel="1" x14ac:dyDescent="0.3">
      <c r="A16" s="257"/>
      <c r="B16" s="256"/>
      <c r="C16" s="256"/>
      <c r="D16" s="70" t="s">
        <v>129</v>
      </c>
    </row>
    <row r="17" spans="1:4" ht="56.25" outlineLevel="1" x14ac:dyDescent="0.3">
      <c r="A17" s="257" t="s">
        <v>130</v>
      </c>
      <c r="B17" s="256" t="s">
        <v>131</v>
      </c>
      <c r="C17" s="256" t="s">
        <v>132</v>
      </c>
      <c r="D17" s="70" t="s">
        <v>133</v>
      </c>
    </row>
    <row r="18" spans="1:4" ht="56.25" outlineLevel="1" x14ac:dyDescent="0.3">
      <c r="A18" s="257"/>
      <c r="B18" s="256"/>
      <c r="C18" s="256"/>
      <c r="D18" s="70" t="s">
        <v>134</v>
      </c>
    </row>
    <row r="19" spans="1:4" ht="18.75" x14ac:dyDescent="0.3">
      <c r="A19" s="245" t="s">
        <v>135</v>
      </c>
      <c r="B19" s="258" t="s">
        <v>136</v>
      </c>
      <c r="C19" s="258"/>
      <c r="D19" s="258"/>
    </row>
    <row r="20" spans="1:4" ht="18.75" x14ac:dyDescent="0.3">
      <c r="A20" s="245"/>
      <c r="B20" s="259" t="s">
        <v>137</v>
      </c>
      <c r="C20" s="259"/>
      <c r="D20" s="259"/>
    </row>
    <row r="21" spans="1:4" ht="18.75" outlineLevel="1" x14ac:dyDescent="0.3">
      <c r="A21" s="245" t="s">
        <v>108</v>
      </c>
      <c r="B21" s="245"/>
      <c r="C21" s="245"/>
      <c r="D21" s="130" t="s">
        <v>109</v>
      </c>
    </row>
    <row r="22" spans="1:4" ht="56.25" outlineLevel="1" x14ac:dyDescent="0.3">
      <c r="A22" s="257" t="s">
        <v>138</v>
      </c>
      <c r="B22" s="256" t="s">
        <v>139</v>
      </c>
      <c r="C22" s="256" t="s">
        <v>140</v>
      </c>
      <c r="D22" s="70" t="s">
        <v>141</v>
      </c>
    </row>
    <row r="23" spans="1:4" ht="56.25" outlineLevel="1" x14ac:dyDescent="0.3">
      <c r="A23" s="257"/>
      <c r="B23" s="256"/>
      <c r="C23" s="256"/>
      <c r="D23" s="70" t="s">
        <v>142</v>
      </c>
    </row>
    <row r="24" spans="1:4" ht="37.5" outlineLevel="1" x14ac:dyDescent="0.3">
      <c r="A24" s="257"/>
      <c r="B24" s="256"/>
      <c r="C24" s="256"/>
      <c r="D24" s="70" t="s">
        <v>143</v>
      </c>
    </row>
    <row r="25" spans="1:4" ht="37.5" outlineLevel="1" x14ac:dyDescent="0.3">
      <c r="A25" s="257"/>
      <c r="B25" s="256"/>
      <c r="C25" s="256"/>
      <c r="D25" s="70" t="s">
        <v>144</v>
      </c>
    </row>
    <row r="26" spans="1:4" ht="18.75" customHeight="1" x14ac:dyDescent="0.3">
      <c r="A26" s="245" t="s">
        <v>145</v>
      </c>
      <c r="B26" s="258" t="s">
        <v>1223</v>
      </c>
      <c r="C26" s="258"/>
      <c r="D26" s="258"/>
    </row>
    <row r="27" spans="1:4" ht="18.75" customHeight="1" x14ac:dyDescent="0.3">
      <c r="A27" s="245"/>
      <c r="B27" s="259" t="s">
        <v>137</v>
      </c>
      <c r="C27" s="259"/>
      <c r="D27" s="259"/>
    </row>
    <row r="28" spans="1:4" ht="18.75" customHeight="1" outlineLevel="1" x14ac:dyDescent="0.3">
      <c r="A28" s="245" t="s">
        <v>108</v>
      </c>
      <c r="B28" s="245"/>
      <c r="C28" s="245"/>
      <c r="D28" s="130" t="s">
        <v>109</v>
      </c>
    </row>
    <row r="29" spans="1:4" ht="18.75" customHeight="1" outlineLevel="1" x14ac:dyDescent="0.3">
      <c r="A29" s="257" t="s">
        <v>146</v>
      </c>
      <c r="B29" s="256" t="s">
        <v>147</v>
      </c>
      <c r="C29" s="256" t="s">
        <v>148</v>
      </c>
      <c r="D29" s="129" t="s">
        <v>1169</v>
      </c>
    </row>
    <row r="30" spans="1:4" ht="18.75" customHeight="1" outlineLevel="1" x14ac:dyDescent="0.3">
      <c r="A30" s="257"/>
      <c r="B30" s="256"/>
      <c r="C30" s="256"/>
      <c r="D30" s="70" t="s">
        <v>149</v>
      </c>
    </row>
    <row r="31" spans="1:4" ht="28.5" customHeight="1" outlineLevel="1" x14ac:dyDescent="0.3">
      <c r="A31" s="257" t="s">
        <v>150</v>
      </c>
      <c r="B31" s="256" t="s">
        <v>151</v>
      </c>
      <c r="C31" s="256" t="s">
        <v>152</v>
      </c>
      <c r="D31" s="70" t="s">
        <v>153</v>
      </c>
    </row>
    <row r="32" spans="1:4" ht="28.5" customHeight="1" outlineLevel="1" x14ac:dyDescent="0.3">
      <c r="A32" s="257"/>
      <c r="B32" s="256"/>
      <c r="C32" s="256"/>
      <c r="D32" s="131" t="s">
        <v>154</v>
      </c>
    </row>
    <row r="33" spans="1:4" ht="18.75" x14ac:dyDescent="0.3">
      <c r="A33" s="245" t="s">
        <v>155</v>
      </c>
      <c r="B33" s="258" t="s">
        <v>1225</v>
      </c>
      <c r="C33" s="258"/>
      <c r="D33" s="258"/>
    </row>
    <row r="34" spans="1:4" ht="18.75" x14ac:dyDescent="0.3">
      <c r="A34" s="245"/>
      <c r="B34" s="259" t="s">
        <v>137</v>
      </c>
      <c r="C34" s="259"/>
      <c r="D34" s="259"/>
    </row>
    <row r="35" spans="1:4" ht="18.75" outlineLevel="1" x14ac:dyDescent="0.3">
      <c r="A35" s="245" t="s">
        <v>108</v>
      </c>
      <c r="B35" s="245"/>
      <c r="C35" s="245"/>
      <c r="D35" s="130" t="s">
        <v>109</v>
      </c>
    </row>
    <row r="36" spans="1:4" ht="38.25" customHeight="1" outlineLevel="1" x14ac:dyDescent="0.3">
      <c r="A36" s="257" t="s">
        <v>156</v>
      </c>
      <c r="B36" s="256" t="s">
        <v>157</v>
      </c>
      <c r="C36" s="256" t="s">
        <v>158</v>
      </c>
      <c r="D36" s="70" t="s">
        <v>159</v>
      </c>
    </row>
    <row r="37" spans="1:4" ht="37.5" customHeight="1" outlineLevel="1" x14ac:dyDescent="0.3">
      <c r="A37" s="257"/>
      <c r="B37" s="256"/>
      <c r="C37" s="256"/>
      <c r="D37" s="70" t="s">
        <v>160</v>
      </c>
    </row>
    <row r="38" spans="1:4" ht="36.75" customHeight="1" outlineLevel="1" x14ac:dyDescent="0.3">
      <c r="A38" s="257"/>
      <c r="B38" s="256"/>
      <c r="C38" s="256"/>
      <c r="D38" s="70" t="s">
        <v>161</v>
      </c>
    </row>
    <row r="39" spans="1:4" ht="18.75" outlineLevel="1" x14ac:dyDescent="0.3">
      <c r="A39" s="134"/>
      <c r="B39" s="129"/>
      <c r="C39" s="129"/>
      <c r="D39" s="70"/>
    </row>
    <row r="40" spans="1:4" ht="18.75" x14ac:dyDescent="0.3">
      <c r="A40" s="245" t="s">
        <v>162</v>
      </c>
      <c r="B40" s="258" t="s">
        <v>1600</v>
      </c>
      <c r="C40" s="258"/>
      <c r="D40" s="258"/>
    </row>
    <row r="41" spans="1:4" ht="18.75" x14ac:dyDescent="0.3">
      <c r="A41" s="245"/>
      <c r="B41" s="259" t="s">
        <v>137</v>
      </c>
      <c r="C41" s="259"/>
      <c r="D41" s="259"/>
    </row>
    <row r="42" spans="1:4" ht="18.75" outlineLevel="1" x14ac:dyDescent="0.3">
      <c r="A42" s="245" t="s">
        <v>108</v>
      </c>
      <c r="B42" s="245"/>
      <c r="C42" s="245"/>
      <c r="D42" s="130" t="s">
        <v>1567</v>
      </c>
    </row>
    <row r="43" spans="1:4" ht="37.5" customHeight="1" outlineLevel="1" x14ac:dyDescent="0.3">
      <c r="A43" s="253" t="s">
        <v>165</v>
      </c>
      <c r="B43" s="250" t="s">
        <v>1569</v>
      </c>
      <c r="C43" s="250" t="s">
        <v>1625</v>
      </c>
      <c r="D43" s="70" t="s">
        <v>1570</v>
      </c>
    </row>
    <row r="44" spans="1:4" ht="37.5" outlineLevel="1" x14ac:dyDescent="0.3">
      <c r="A44" s="254"/>
      <c r="B44" s="251"/>
      <c r="C44" s="251"/>
      <c r="D44" s="70" t="s">
        <v>1571</v>
      </c>
    </row>
    <row r="45" spans="1:4" ht="93.75" outlineLevel="1" x14ac:dyDescent="0.3">
      <c r="A45" s="254"/>
      <c r="B45" s="251"/>
      <c r="C45" s="251"/>
      <c r="D45" s="70" t="s">
        <v>1572</v>
      </c>
    </row>
    <row r="46" spans="1:4" ht="37.5" outlineLevel="1" x14ac:dyDescent="0.3">
      <c r="A46" s="254"/>
      <c r="B46" s="251"/>
      <c r="C46" s="251"/>
      <c r="D46" s="70" t="s">
        <v>1573</v>
      </c>
    </row>
    <row r="47" spans="1:4" ht="37.5" outlineLevel="1" x14ac:dyDescent="0.3">
      <c r="A47" s="254"/>
      <c r="B47" s="251"/>
      <c r="C47" s="251"/>
      <c r="D47" s="409" t="s">
        <v>2590</v>
      </c>
    </row>
    <row r="48" spans="1:4" ht="18.75" outlineLevel="1" x14ac:dyDescent="0.3">
      <c r="A48" s="254"/>
      <c r="B48" s="251"/>
      <c r="C48" s="251"/>
      <c r="D48" s="409" t="s">
        <v>2591</v>
      </c>
    </row>
    <row r="49" spans="1:4" ht="37.5" outlineLevel="1" x14ac:dyDescent="0.3">
      <c r="A49" s="255"/>
      <c r="B49" s="252"/>
      <c r="C49" s="252"/>
      <c r="D49" s="409" t="s">
        <v>2592</v>
      </c>
    </row>
    <row r="50" spans="1:4" ht="18.75" x14ac:dyDescent="0.3">
      <c r="A50" s="245" t="s">
        <v>169</v>
      </c>
      <c r="B50" s="258" t="s">
        <v>1585</v>
      </c>
      <c r="C50" s="258"/>
      <c r="D50" s="258"/>
    </row>
    <row r="51" spans="1:4" ht="18.75" x14ac:dyDescent="0.3">
      <c r="A51" s="245"/>
      <c r="B51" s="259" t="s">
        <v>137</v>
      </c>
      <c r="C51" s="259"/>
      <c r="D51" s="259"/>
    </row>
    <row r="52" spans="1:4" ht="18.75" outlineLevel="1" x14ac:dyDescent="0.3">
      <c r="A52" s="245" t="s">
        <v>108</v>
      </c>
      <c r="B52" s="245"/>
      <c r="C52" s="245"/>
      <c r="D52" s="210" t="s">
        <v>1567</v>
      </c>
    </row>
    <row r="53" spans="1:4" ht="56.25" outlineLevel="1" x14ac:dyDescent="0.3">
      <c r="A53" s="257" t="s">
        <v>171</v>
      </c>
      <c r="B53" s="256" t="s">
        <v>1586</v>
      </c>
      <c r="C53" s="268" t="s">
        <v>1638</v>
      </c>
      <c r="D53" s="70" t="s">
        <v>1587</v>
      </c>
    </row>
    <row r="54" spans="1:4" ht="56.25" outlineLevel="1" x14ac:dyDescent="0.3">
      <c r="A54" s="257"/>
      <c r="B54" s="256"/>
      <c r="C54" s="268"/>
      <c r="D54" s="70" t="s">
        <v>1588</v>
      </c>
    </row>
    <row r="55" spans="1:4" ht="37.5" outlineLevel="1" x14ac:dyDescent="0.3">
      <c r="A55" s="257"/>
      <c r="B55" s="256"/>
      <c r="C55" s="268"/>
      <c r="D55" s="70" t="s">
        <v>1589</v>
      </c>
    </row>
    <row r="56" spans="1:4" ht="18.75" x14ac:dyDescent="0.3">
      <c r="A56" s="245" t="s">
        <v>174</v>
      </c>
      <c r="B56" s="258" t="s">
        <v>1590</v>
      </c>
      <c r="C56" s="258"/>
      <c r="D56" s="258"/>
    </row>
    <row r="57" spans="1:4" ht="18.75" x14ac:dyDescent="0.3">
      <c r="A57" s="245"/>
      <c r="B57" s="259" t="s">
        <v>137</v>
      </c>
      <c r="C57" s="259"/>
      <c r="D57" s="259"/>
    </row>
    <row r="58" spans="1:4" ht="18.75" outlineLevel="1" x14ac:dyDescent="0.3">
      <c r="A58" s="245" t="s">
        <v>108</v>
      </c>
      <c r="B58" s="245"/>
      <c r="C58" s="245"/>
      <c r="D58" s="210" t="s">
        <v>1567</v>
      </c>
    </row>
    <row r="59" spans="1:4" ht="37.5" outlineLevel="1" x14ac:dyDescent="0.3">
      <c r="A59" s="257" t="s">
        <v>175</v>
      </c>
      <c r="B59" s="256" t="s">
        <v>1591</v>
      </c>
      <c r="C59" s="256" t="s">
        <v>1637</v>
      </c>
      <c r="D59" s="70" t="s">
        <v>1592</v>
      </c>
    </row>
    <row r="60" spans="1:4" ht="37.5" outlineLevel="1" x14ac:dyDescent="0.3">
      <c r="A60" s="257"/>
      <c r="B60" s="256"/>
      <c r="C60" s="256"/>
      <c r="D60" s="70" t="s">
        <v>1593</v>
      </c>
    </row>
    <row r="61" spans="1:4" ht="56.25" outlineLevel="1" x14ac:dyDescent="0.3">
      <c r="A61" s="257"/>
      <c r="B61" s="256"/>
      <c r="C61" s="256"/>
      <c r="D61" s="70" t="s">
        <v>1594</v>
      </c>
    </row>
    <row r="62" spans="1:4" ht="93.75" outlineLevel="1" x14ac:dyDescent="0.3">
      <c r="A62" s="257"/>
      <c r="B62" s="256"/>
      <c r="C62" s="256"/>
      <c r="D62" s="70" t="s">
        <v>1595</v>
      </c>
    </row>
    <row r="63" spans="1:4" ht="75" outlineLevel="1" x14ac:dyDescent="0.3">
      <c r="A63" s="257"/>
      <c r="B63" s="256"/>
      <c r="C63" s="256"/>
      <c r="D63" s="70" t="s">
        <v>1596</v>
      </c>
    </row>
    <row r="64" spans="1:4" ht="18.75" x14ac:dyDescent="0.3">
      <c r="A64" s="245" t="s">
        <v>180</v>
      </c>
      <c r="B64" s="258" t="s">
        <v>1605</v>
      </c>
      <c r="C64" s="258"/>
      <c r="D64" s="258"/>
    </row>
    <row r="65" spans="1:4" ht="18.75" x14ac:dyDescent="0.3">
      <c r="A65" s="245"/>
      <c r="B65" s="259" t="s">
        <v>137</v>
      </c>
      <c r="C65" s="259"/>
      <c r="D65" s="259"/>
    </row>
    <row r="66" spans="1:4" ht="18.75" outlineLevel="1" x14ac:dyDescent="0.3">
      <c r="A66" s="245" t="s">
        <v>108</v>
      </c>
      <c r="B66" s="245"/>
      <c r="C66" s="245"/>
      <c r="D66" s="210" t="s">
        <v>1567</v>
      </c>
    </row>
    <row r="67" spans="1:4" ht="112.5" outlineLevel="1" x14ac:dyDescent="0.3">
      <c r="A67" s="213" t="s">
        <v>182</v>
      </c>
      <c r="B67" s="214" t="s">
        <v>1606</v>
      </c>
      <c r="C67" s="214" t="s">
        <v>1626</v>
      </c>
      <c r="D67" s="70" t="s">
        <v>113</v>
      </c>
    </row>
    <row r="68" spans="1:4" ht="18.75" x14ac:dyDescent="0.3">
      <c r="A68" s="245" t="s">
        <v>186</v>
      </c>
      <c r="B68" s="258" t="s">
        <v>1603</v>
      </c>
      <c r="C68" s="258"/>
      <c r="D68" s="258"/>
    </row>
    <row r="69" spans="1:4" ht="18.75" x14ac:dyDescent="0.3">
      <c r="A69" s="245"/>
      <c r="B69" s="259" t="s">
        <v>137</v>
      </c>
      <c r="C69" s="259"/>
      <c r="D69" s="259"/>
    </row>
    <row r="70" spans="1:4" ht="18.75" outlineLevel="1" x14ac:dyDescent="0.3">
      <c r="A70" s="245" t="s">
        <v>108</v>
      </c>
      <c r="B70" s="245"/>
      <c r="C70" s="245"/>
      <c r="D70" s="210" t="s">
        <v>1567</v>
      </c>
    </row>
    <row r="71" spans="1:4" ht="51.75" customHeight="1" outlineLevel="1" x14ac:dyDescent="0.3">
      <c r="A71" s="213" t="s">
        <v>189</v>
      </c>
      <c r="B71" s="214" t="s">
        <v>1604</v>
      </c>
      <c r="C71" s="256" t="s">
        <v>1627</v>
      </c>
      <c r="D71" s="70" t="s">
        <v>2580</v>
      </c>
    </row>
    <row r="72" spans="1:4" ht="51.75" customHeight="1" outlineLevel="1" x14ac:dyDescent="0.3">
      <c r="A72" s="257" t="s">
        <v>1607</v>
      </c>
      <c r="B72" s="256" t="s">
        <v>1604</v>
      </c>
      <c r="C72" s="256"/>
      <c r="D72" s="70" t="s">
        <v>2581</v>
      </c>
    </row>
    <row r="73" spans="1:4" ht="51.75" customHeight="1" outlineLevel="1" x14ac:dyDescent="0.3">
      <c r="A73" s="257"/>
      <c r="B73" s="256"/>
      <c r="C73" s="256"/>
      <c r="D73" s="70" t="s">
        <v>1169</v>
      </c>
    </row>
    <row r="74" spans="1:4" ht="18.75" x14ac:dyDescent="0.3">
      <c r="A74" s="210">
        <v>10</v>
      </c>
      <c r="B74" s="256" t="s">
        <v>163</v>
      </c>
      <c r="C74" s="256"/>
      <c r="D74" s="256"/>
    </row>
    <row r="75" spans="1:4" ht="18.75" outlineLevel="1" x14ac:dyDescent="0.3">
      <c r="A75" s="245" t="s">
        <v>108</v>
      </c>
      <c r="B75" s="245"/>
      <c r="C75" s="245"/>
      <c r="D75" s="210" t="s">
        <v>164</v>
      </c>
    </row>
    <row r="76" spans="1:4" ht="40.5" customHeight="1" outlineLevel="1" x14ac:dyDescent="0.3">
      <c r="A76" s="257" t="s">
        <v>200</v>
      </c>
      <c r="B76" s="256" t="s">
        <v>166</v>
      </c>
      <c r="C76" s="260" t="s">
        <v>167</v>
      </c>
      <c r="D76" s="214" t="s">
        <v>1239</v>
      </c>
    </row>
    <row r="77" spans="1:4" ht="40.5" customHeight="1" outlineLevel="1" x14ac:dyDescent="0.3">
      <c r="A77" s="257"/>
      <c r="B77" s="256"/>
      <c r="C77" s="260"/>
      <c r="D77" s="70" t="s">
        <v>168</v>
      </c>
    </row>
    <row r="78" spans="1:4" ht="18.75" x14ac:dyDescent="0.3">
      <c r="A78" s="210" t="s">
        <v>207</v>
      </c>
      <c r="B78" s="256" t="s">
        <v>170</v>
      </c>
      <c r="C78" s="256"/>
      <c r="D78" s="256"/>
    </row>
    <row r="79" spans="1:4" ht="18.75" outlineLevel="1" x14ac:dyDescent="0.3">
      <c r="A79" s="245" t="s">
        <v>108</v>
      </c>
      <c r="B79" s="245"/>
      <c r="C79" s="245"/>
      <c r="D79" s="210" t="s">
        <v>164</v>
      </c>
    </row>
    <row r="80" spans="1:4" ht="112.5" outlineLevel="1" x14ac:dyDescent="0.3">
      <c r="A80" s="213" t="s">
        <v>209</v>
      </c>
      <c r="B80" s="214" t="s">
        <v>172</v>
      </c>
      <c r="C80" s="214" t="s">
        <v>173</v>
      </c>
      <c r="D80" s="70" t="s">
        <v>1263</v>
      </c>
    </row>
    <row r="81" spans="1:4" ht="18.75" x14ac:dyDescent="0.3">
      <c r="A81" s="210" t="s">
        <v>214</v>
      </c>
      <c r="B81" s="256" t="s">
        <v>1430</v>
      </c>
      <c r="C81" s="256"/>
      <c r="D81" s="256"/>
    </row>
    <row r="82" spans="1:4" ht="34.5" customHeight="1" outlineLevel="1" x14ac:dyDescent="0.3">
      <c r="A82" s="245" t="s">
        <v>108</v>
      </c>
      <c r="B82" s="245"/>
      <c r="C82" s="245"/>
      <c r="D82" s="210" t="s">
        <v>164</v>
      </c>
    </row>
    <row r="83" spans="1:4" ht="18.75" outlineLevel="1" x14ac:dyDescent="0.3">
      <c r="A83" s="253" t="s">
        <v>1047</v>
      </c>
      <c r="B83" s="250" t="s">
        <v>176</v>
      </c>
      <c r="C83" s="250" t="s">
        <v>177</v>
      </c>
      <c r="D83" s="215" t="s">
        <v>178</v>
      </c>
    </row>
    <row r="84" spans="1:4" ht="18.75" outlineLevel="1" x14ac:dyDescent="0.3">
      <c r="A84" s="254"/>
      <c r="B84" s="251"/>
      <c r="C84" s="251"/>
      <c r="D84" s="215" t="s">
        <v>1174</v>
      </c>
    </row>
    <row r="85" spans="1:4" ht="18.75" outlineLevel="1" x14ac:dyDescent="0.3">
      <c r="A85" s="254"/>
      <c r="B85" s="251"/>
      <c r="C85" s="251"/>
      <c r="D85" s="215" t="s">
        <v>179</v>
      </c>
    </row>
    <row r="86" spans="1:4" ht="18.75" outlineLevel="1" x14ac:dyDescent="0.3">
      <c r="A86" s="254"/>
      <c r="B86" s="251"/>
      <c r="C86" s="251"/>
      <c r="D86" s="215" t="s">
        <v>2585</v>
      </c>
    </row>
    <row r="87" spans="1:4" ht="37.5" outlineLevel="1" x14ac:dyDescent="0.3">
      <c r="A87" s="255"/>
      <c r="B87" s="252"/>
      <c r="C87" s="252"/>
      <c r="D87" s="215" t="s">
        <v>2588</v>
      </c>
    </row>
    <row r="88" spans="1:4" ht="18.75" x14ac:dyDescent="0.3">
      <c r="A88" s="210" t="s">
        <v>218</v>
      </c>
      <c r="B88" s="256" t="s">
        <v>181</v>
      </c>
      <c r="C88" s="256"/>
      <c r="D88" s="256"/>
    </row>
    <row r="89" spans="1:4" ht="18.75" outlineLevel="1" x14ac:dyDescent="0.3">
      <c r="A89" s="245" t="s">
        <v>108</v>
      </c>
      <c r="B89" s="245"/>
      <c r="C89" s="245"/>
      <c r="D89" s="210" t="s">
        <v>164</v>
      </c>
    </row>
    <row r="90" spans="1:4" ht="18.75" customHeight="1" outlineLevel="1" x14ac:dyDescent="0.3">
      <c r="A90" s="253" t="s">
        <v>220</v>
      </c>
      <c r="B90" s="250" t="s">
        <v>183</v>
      </c>
      <c r="C90" s="250" t="s">
        <v>184</v>
      </c>
      <c r="D90" s="72" t="s">
        <v>168</v>
      </c>
    </row>
    <row r="91" spans="1:4" ht="18.75" outlineLevel="1" x14ac:dyDescent="0.3">
      <c r="A91" s="254"/>
      <c r="B91" s="251"/>
      <c r="C91" s="251"/>
      <c r="D91" s="72" t="s">
        <v>1170</v>
      </c>
    </row>
    <row r="92" spans="1:4" ht="18.75" outlineLevel="1" x14ac:dyDescent="0.3">
      <c r="A92" s="255"/>
      <c r="B92" s="252"/>
      <c r="C92" s="252"/>
      <c r="D92" s="72" t="s">
        <v>2589</v>
      </c>
    </row>
    <row r="93" spans="1:4" ht="18.75" customHeight="1" x14ac:dyDescent="0.3">
      <c r="A93" s="410" t="s">
        <v>185</v>
      </c>
      <c r="B93" s="410"/>
      <c r="C93" s="410"/>
      <c r="D93" s="410"/>
    </row>
    <row r="94" spans="1:4" ht="18.75" x14ac:dyDescent="0.3">
      <c r="A94" s="245" t="s">
        <v>224</v>
      </c>
      <c r="B94" s="258" t="s">
        <v>187</v>
      </c>
      <c r="C94" s="258"/>
      <c r="D94" s="258"/>
    </row>
    <row r="95" spans="1:4" ht="18.75" x14ac:dyDescent="0.3">
      <c r="A95" s="245"/>
      <c r="B95" s="259" t="s">
        <v>137</v>
      </c>
      <c r="C95" s="259"/>
      <c r="D95" s="259"/>
    </row>
    <row r="96" spans="1:4" ht="18.75" outlineLevel="1" x14ac:dyDescent="0.3">
      <c r="A96" s="245" t="s">
        <v>108</v>
      </c>
      <c r="B96" s="245"/>
      <c r="C96" s="245"/>
      <c r="D96" s="210" t="s">
        <v>188</v>
      </c>
    </row>
    <row r="97" spans="1:4" ht="18.75" outlineLevel="1" x14ac:dyDescent="0.3">
      <c r="A97" s="257" t="s">
        <v>226</v>
      </c>
      <c r="B97" s="256" t="s">
        <v>190</v>
      </c>
      <c r="C97" s="256" t="s">
        <v>191</v>
      </c>
      <c r="D97" s="72" t="s">
        <v>192</v>
      </c>
    </row>
    <row r="98" spans="1:4" ht="18.75" outlineLevel="1" x14ac:dyDescent="0.3">
      <c r="A98" s="257"/>
      <c r="B98" s="256"/>
      <c r="C98" s="256"/>
      <c r="D98" s="72" t="s">
        <v>193</v>
      </c>
    </row>
    <row r="99" spans="1:4" ht="18.75" outlineLevel="1" x14ac:dyDescent="0.3">
      <c r="A99" s="257"/>
      <c r="B99" s="256"/>
      <c r="C99" s="256"/>
      <c r="D99" s="72" t="s">
        <v>194</v>
      </c>
    </row>
    <row r="100" spans="1:4" ht="75" outlineLevel="1" x14ac:dyDescent="0.3">
      <c r="A100" s="257"/>
      <c r="B100" s="256"/>
      <c r="C100" s="256"/>
      <c r="D100" s="72" t="s">
        <v>195</v>
      </c>
    </row>
    <row r="101" spans="1:4" ht="93.75" outlineLevel="1" x14ac:dyDescent="0.3">
      <c r="A101" s="257"/>
      <c r="B101" s="256"/>
      <c r="C101" s="256"/>
      <c r="D101" s="72" t="s">
        <v>196</v>
      </c>
    </row>
    <row r="102" spans="1:4" ht="56.25" outlineLevel="1" x14ac:dyDescent="0.3">
      <c r="A102" s="257"/>
      <c r="B102" s="256"/>
      <c r="C102" s="256"/>
      <c r="D102" s="72" t="s">
        <v>197</v>
      </c>
    </row>
    <row r="103" spans="1:4" ht="18.75" x14ac:dyDescent="0.3">
      <c r="A103" s="245" t="s">
        <v>229</v>
      </c>
      <c r="B103" s="258" t="s">
        <v>199</v>
      </c>
      <c r="C103" s="258"/>
      <c r="D103" s="258"/>
    </row>
    <row r="104" spans="1:4" ht="18.75" x14ac:dyDescent="0.3">
      <c r="A104" s="245"/>
      <c r="B104" s="259" t="s">
        <v>137</v>
      </c>
      <c r="C104" s="259"/>
      <c r="D104" s="259"/>
    </row>
    <row r="105" spans="1:4" ht="18.75" outlineLevel="1" x14ac:dyDescent="0.3">
      <c r="A105" s="245" t="s">
        <v>108</v>
      </c>
      <c r="B105" s="245"/>
      <c r="C105" s="245"/>
      <c r="D105" s="130" t="s">
        <v>109</v>
      </c>
    </row>
    <row r="106" spans="1:4" ht="56.25" outlineLevel="1" x14ac:dyDescent="0.3">
      <c r="A106" s="257" t="s">
        <v>231</v>
      </c>
      <c r="B106" s="256" t="s">
        <v>201</v>
      </c>
      <c r="C106" s="256" t="s">
        <v>202</v>
      </c>
      <c r="D106" s="72" t="s">
        <v>203</v>
      </c>
    </row>
    <row r="107" spans="1:4" ht="56.25" outlineLevel="1" x14ac:dyDescent="0.3">
      <c r="A107" s="257"/>
      <c r="B107" s="256"/>
      <c r="C107" s="256"/>
      <c r="D107" s="72" t="s">
        <v>204</v>
      </c>
    </row>
    <row r="108" spans="1:4" ht="37.5" outlineLevel="1" x14ac:dyDescent="0.3">
      <c r="A108" s="257"/>
      <c r="B108" s="256"/>
      <c r="C108" s="256"/>
      <c r="D108" s="72" t="s">
        <v>205</v>
      </c>
    </row>
    <row r="109" spans="1:4" ht="18.75" outlineLevel="1" x14ac:dyDescent="0.3">
      <c r="A109" s="257"/>
      <c r="B109" s="256"/>
      <c r="C109" s="256"/>
      <c r="D109" s="72" t="s">
        <v>206</v>
      </c>
    </row>
    <row r="110" spans="1:4" ht="18.75" x14ac:dyDescent="0.3">
      <c r="A110" s="245" t="s">
        <v>235</v>
      </c>
      <c r="B110" s="258" t="s">
        <v>208</v>
      </c>
      <c r="C110" s="258"/>
      <c r="D110" s="258"/>
    </row>
    <row r="111" spans="1:4" ht="18.75" x14ac:dyDescent="0.3">
      <c r="A111" s="245"/>
      <c r="B111" s="259" t="s">
        <v>137</v>
      </c>
      <c r="C111" s="259"/>
      <c r="D111" s="259"/>
    </row>
    <row r="112" spans="1:4" ht="18.75" outlineLevel="1" x14ac:dyDescent="0.3">
      <c r="A112" s="245" t="s">
        <v>108</v>
      </c>
      <c r="B112" s="245"/>
      <c r="C112" s="245"/>
      <c r="D112" s="130" t="s">
        <v>109</v>
      </c>
    </row>
    <row r="113" spans="1:4" ht="18.75" outlineLevel="1" x14ac:dyDescent="0.3">
      <c r="A113" s="257" t="s">
        <v>237</v>
      </c>
      <c r="B113" s="256" t="s">
        <v>210</v>
      </c>
      <c r="C113" s="256" t="s">
        <v>211</v>
      </c>
      <c r="D113" s="72" t="s">
        <v>212</v>
      </c>
    </row>
    <row r="114" spans="1:4" ht="37.5" outlineLevel="1" x14ac:dyDescent="0.3">
      <c r="A114" s="257"/>
      <c r="B114" s="256"/>
      <c r="C114" s="256"/>
      <c r="D114" s="72" t="s">
        <v>213</v>
      </c>
    </row>
    <row r="115" spans="1:4" ht="18.75" x14ac:dyDescent="0.3">
      <c r="A115" s="245" t="s">
        <v>243</v>
      </c>
      <c r="B115" s="258" t="s">
        <v>187</v>
      </c>
      <c r="C115" s="258"/>
      <c r="D115" s="258"/>
    </row>
    <row r="116" spans="1:4" ht="18.75" x14ac:dyDescent="0.3">
      <c r="A116" s="245"/>
      <c r="B116" s="259" t="s">
        <v>137</v>
      </c>
      <c r="C116" s="259"/>
      <c r="D116" s="259"/>
    </row>
    <row r="117" spans="1:4" ht="18.75" outlineLevel="1" x14ac:dyDescent="0.3">
      <c r="A117" s="245" t="s">
        <v>108</v>
      </c>
      <c r="B117" s="245"/>
      <c r="C117" s="245"/>
      <c r="D117" s="210" t="s">
        <v>1574</v>
      </c>
    </row>
    <row r="118" spans="1:4" ht="37.5" outlineLevel="1" x14ac:dyDescent="0.3">
      <c r="A118" s="257" t="s">
        <v>245</v>
      </c>
      <c r="B118" s="256" t="s">
        <v>1575</v>
      </c>
      <c r="C118" s="256" t="s">
        <v>1628</v>
      </c>
      <c r="D118" s="72" t="s">
        <v>1576</v>
      </c>
    </row>
    <row r="119" spans="1:4" ht="18.75" outlineLevel="1" x14ac:dyDescent="0.3">
      <c r="A119" s="257"/>
      <c r="B119" s="256"/>
      <c r="C119" s="256"/>
      <c r="D119" s="72" t="s">
        <v>193</v>
      </c>
    </row>
    <row r="120" spans="1:4" ht="18.75" outlineLevel="1" x14ac:dyDescent="0.3">
      <c r="A120" s="257"/>
      <c r="B120" s="256"/>
      <c r="C120" s="256"/>
      <c r="D120" s="72" t="s">
        <v>194</v>
      </c>
    </row>
    <row r="121" spans="1:4" ht="75" outlineLevel="1" x14ac:dyDescent="0.3">
      <c r="A121" s="257"/>
      <c r="B121" s="256"/>
      <c r="C121" s="256"/>
      <c r="D121" s="72" t="s">
        <v>1577</v>
      </c>
    </row>
    <row r="122" spans="1:4" ht="37.5" outlineLevel="1" x14ac:dyDescent="0.3">
      <c r="A122" s="257"/>
      <c r="B122" s="256"/>
      <c r="C122" s="256"/>
      <c r="D122" s="72" t="s">
        <v>1578</v>
      </c>
    </row>
    <row r="123" spans="1:4" ht="37.5" outlineLevel="1" x14ac:dyDescent="0.3">
      <c r="A123" s="257"/>
      <c r="B123" s="256"/>
      <c r="C123" s="256"/>
      <c r="D123" s="72" t="s">
        <v>1579</v>
      </c>
    </row>
    <row r="124" spans="1:4" ht="18.75" x14ac:dyDescent="0.3">
      <c r="A124" s="245" t="s">
        <v>264</v>
      </c>
      <c r="B124" s="258" t="s">
        <v>199</v>
      </c>
      <c r="C124" s="258"/>
      <c r="D124" s="258"/>
    </row>
    <row r="125" spans="1:4" ht="18.75" x14ac:dyDescent="0.3">
      <c r="A125" s="245"/>
      <c r="B125" s="259" t="s">
        <v>137</v>
      </c>
      <c r="C125" s="259"/>
      <c r="D125" s="259"/>
    </row>
    <row r="126" spans="1:4" ht="18.75" outlineLevel="1" x14ac:dyDescent="0.3">
      <c r="A126" s="245" t="s">
        <v>108</v>
      </c>
      <c r="B126" s="245"/>
      <c r="C126" s="245"/>
      <c r="D126" s="130" t="s">
        <v>1567</v>
      </c>
    </row>
    <row r="127" spans="1:4" ht="37.5" outlineLevel="1" x14ac:dyDescent="0.3">
      <c r="A127" s="257" t="s">
        <v>266</v>
      </c>
      <c r="B127" s="256" t="s">
        <v>1580</v>
      </c>
      <c r="C127" s="256" t="s">
        <v>1629</v>
      </c>
      <c r="D127" s="72" t="s">
        <v>1581</v>
      </c>
    </row>
    <row r="128" spans="1:4" ht="37.5" outlineLevel="1" x14ac:dyDescent="0.3">
      <c r="A128" s="257"/>
      <c r="B128" s="256"/>
      <c r="C128" s="256"/>
      <c r="D128" s="72" t="s">
        <v>1582</v>
      </c>
    </row>
    <row r="129" spans="1:4" ht="56.25" outlineLevel="1" x14ac:dyDescent="0.3">
      <c r="A129" s="257"/>
      <c r="B129" s="256"/>
      <c r="C129" s="256"/>
      <c r="D129" s="72" t="s">
        <v>1583</v>
      </c>
    </row>
    <row r="130" spans="1:4" ht="56.25" outlineLevel="1" x14ac:dyDescent="0.3">
      <c r="A130" s="257"/>
      <c r="B130" s="256"/>
      <c r="C130" s="256"/>
      <c r="D130" s="72" t="s">
        <v>1584</v>
      </c>
    </row>
    <row r="131" spans="1:4" ht="18.75" x14ac:dyDescent="0.3">
      <c r="A131" s="130" t="s">
        <v>271</v>
      </c>
      <c r="B131" s="256" t="s">
        <v>215</v>
      </c>
      <c r="C131" s="256"/>
      <c r="D131" s="256"/>
    </row>
    <row r="132" spans="1:4" ht="18.75" outlineLevel="1" x14ac:dyDescent="0.3">
      <c r="A132" s="245" t="s">
        <v>108</v>
      </c>
      <c r="B132" s="245"/>
      <c r="C132" s="245"/>
      <c r="D132" s="130" t="s">
        <v>164</v>
      </c>
    </row>
    <row r="133" spans="1:4" ht="18.75" outlineLevel="1" x14ac:dyDescent="0.3">
      <c r="A133" s="257" t="s">
        <v>273</v>
      </c>
      <c r="B133" s="260" t="s">
        <v>216</v>
      </c>
      <c r="C133" s="256" t="s">
        <v>211</v>
      </c>
      <c r="D133" s="129" t="s">
        <v>168</v>
      </c>
    </row>
    <row r="134" spans="1:4" ht="38.25" customHeight="1" outlineLevel="1" x14ac:dyDescent="0.3">
      <c r="A134" s="257"/>
      <c r="B134" s="260"/>
      <c r="C134" s="256"/>
      <c r="D134" s="72" t="s">
        <v>217</v>
      </c>
    </row>
    <row r="135" spans="1:4" ht="18.75" x14ac:dyDescent="0.3">
      <c r="A135" s="130" t="s">
        <v>276</v>
      </c>
      <c r="B135" s="256" t="s">
        <v>219</v>
      </c>
      <c r="C135" s="256"/>
      <c r="D135" s="256"/>
    </row>
    <row r="136" spans="1:4" ht="18.75" outlineLevel="1" x14ac:dyDescent="0.3">
      <c r="A136" s="245" t="s">
        <v>108</v>
      </c>
      <c r="B136" s="245"/>
      <c r="C136" s="245"/>
      <c r="D136" s="130" t="s">
        <v>164</v>
      </c>
    </row>
    <row r="137" spans="1:4" s="75" customFormat="1" ht="54" customHeight="1" outlineLevel="1" x14ac:dyDescent="0.3">
      <c r="A137" s="257" t="s">
        <v>278</v>
      </c>
      <c r="B137" s="256" t="s">
        <v>221</v>
      </c>
      <c r="C137" s="270" t="s">
        <v>222</v>
      </c>
      <c r="D137" s="72" t="s">
        <v>168</v>
      </c>
    </row>
    <row r="138" spans="1:4" s="75" customFormat="1" ht="54" customHeight="1" outlineLevel="1" x14ac:dyDescent="0.3">
      <c r="A138" s="257"/>
      <c r="B138" s="256"/>
      <c r="C138" s="270"/>
      <c r="D138" s="72" t="s">
        <v>223</v>
      </c>
    </row>
    <row r="139" spans="1:4" ht="18.75" x14ac:dyDescent="0.3">
      <c r="A139" s="130" t="s">
        <v>282</v>
      </c>
      <c r="B139" s="256" t="s">
        <v>225</v>
      </c>
      <c r="C139" s="256"/>
      <c r="D139" s="256"/>
    </row>
    <row r="140" spans="1:4" ht="18.75" outlineLevel="1" x14ac:dyDescent="0.3">
      <c r="A140" s="245" t="s">
        <v>108</v>
      </c>
      <c r="B140" s="245"/>
      <c r="C140" s="245"/>
      <c r="D140" s="130" t="s">
        <v>164</v>
      </c>
    </row>
    <row r="141" spans="1:4" ht="18.75" outlineLevel="1" x14ac:dyDescent="0.3">
      <c r="A141" s="257" t="s">
        <v>284</v>
      </c>
      <c r="B141" s="256" t="s">
        <v>227</v>
      </c>
      <c r="C141" s="256" t="s">
        <v>228</v>
      </c>
      <c r="D141" s="129" t="s">
        <v>168</v>
      </c>
    </row>
    <row r="142" spans="1:4" ht="39.75" customHeight="1" outlineLevel="1" x14ac:dyDescent="0.3">
      <c r="A142" s="257"/>
      <c r="B142" s="256"/>
      <c r="C142" s="256"/>
      <c r="D142" s="131" t="s">
        <v>217</v>
      </c>
    </row>
    <row r="143" spans="1:4" ht="39.75" customHeight="1" outlineLevel="1" x14ac:dyDescent="0.3">
      <c r="A143" s="257"/>
      <c r="B143" s="256"/>
      <c r="C143" s="256"/>
      <c r="D143" s="131" t="s">
        <v>223</v>
      </c>
    </row>
    <row r="144" spans="1:4" ht="18.75" x14ac:dyDescent="0.3">
      <c r="A144" s="130" t="s">
        <v>287</v>
      </c>
      <c r="B144" s="256" t="s">
        <v>230</v>
      </c>
      <c r="C144" s="256"/>
      <c r="D144" s="256"/>
    </row>
    <row r="145" spans="1:4" ht="18.75" outlineLevel="1" x14ac:dyDescent="0.3">
      <c r="A145" s="245" t="s">
        <v>108</v>
      </c>
      <c r="B145" s="245"/>
      <c r="C145" s="245"/>
      <c r="D145" s="130" t="s">
        <v>164</v>
      </c>
    </row>
    <row r="146" spans="1:4" ht="18.75" outlineLevel="1" x14ac:dyDescent="0.3">
      <c r="A146" s="257" t="s">
        <v>289</v>
      </c>
      <c r="B146" s="245" t="s">
        <v>232</v>
      </c>
      <c r="C146" s="256" t="s">
        <v>233</v>
      </c>
      <c r="D146" s="72" t="s">
        <v>1287</v>
      </c>
    </row>
    <row r="147" spans="1:4" ht="75" outlineLevel="1" x14ac:dyDescent="0.3">
      <c r="A147" s="257"/>
      <c r="B147" s="245"/>
      <c r="C147" s="256"/>
      <c r="D147" s="72" t="s">
        <v>1285</v>
      </c>
    </row>
    <row r="148" spans="1:4" ht="37.5" outlineLevel="1" x14ac:dyDescent="0.3">
      <c r="A148" s="257"/>
      <c r="B148" s="245"/>
      <c r="C148" s="256"/>
      <c r="D148" s="72" t="s">
        <v>1281</v>
      </c>
    </row>
    <row r="149" spans="1:4" ht="75" outlineLevel="1" x14ac:dyDescent="0.3">
      <c r="A149" s="257"/>
      <c r="B149" s="245"/>
      <c r="C149" s="256"/>
      <c r="D149" s="72" t="s">
        <v>1284</v>
      </c>
    </row>
    <row r="150" spans="1:4" ht="37.5" outlineLevel="1" x14ac:dyDescent="0.3">
      <c r="A150" s="257"/>
      <c r="B150" s="245"/>
      <c r="C150" s="256"/>
      <c r="D150" s="72" t="s">
        <v>1286</v>
      </c>
    </row>
    <row r="151" spans="1:4" ht="75" outlineLevel="1" x14ac:dyDescent="0.3">
      <c r="A151" s="257"/>
      <c r="B151" s="245"/>
      <c r="C151" s="256"/>
      <c r="D151" s="72" t="s">
        <v>1282</v>
      </c>
    </row>
    <row r="152" spans="1:4" ht="75" outlineLevel="1" x14ac:dyDescent="0.3">
      <c r="A152" s="257"/>
      <c r="B152" s="245"/>
      <c r="C152" s="256"/>
      <c r="D152" s="72" t="s">
        <v>1283</v>
      </c>
    </row>
    <row r="153" spans="1:4" ht="18.75" customHeight="1" outlineLevel="1" x14ac:dyDescent="0.3">
      <c r="A153" s="257"/>
      <c r="B153" s="245"/>
      <c r="C153" s="256"/>
      <c r="D153" s="72" t="s">
        <v>168</v>
      </c>
    </row>
    <row r="154" spans="1:4" ht="18.75" outlineLevel="1" x14ac:dyDescent="0.3">
      <c r="A154" s="257"/>
      <c r="B154" s="245"/>
      <c r="C154" s="256"/>
      <c r="D154" s="72" t="s">
        <v>1170</v>
      </c>
    </row>
    <row r="155" spans="1:4" ht="18.75" outlineLevel="1" x14ac:dyDescent="0.3">
      <c r="A155" s="257"/>
      <c r="B155" s="245"/>
      <c r="C155" s="256"/>
      <c r="D155" s="72" t="s">
        <v>2589</v>
      </c>
    </row>
    <row r="156" spans="1:4" ht="37.5" outlineLevel="1" x14ac:dyDescent="0.3">
      <c r="A156" s="257"/>
      <c r="B156" s="245"/>
      <c r="C156" s="256"/>
      <c r="D156" s="409" t="s">
        <v>2590</v>
      </c>
    </row>
    <row r="157" spans="1:4" ht="18.75" outlineLevel="1" x14ac:dyDescent="0.3">
      <c r="A157" s="257"/>
      <c r="B157" s="245"/>
      <c r="C157" s="256"/>
      <c r="D157" s="409" t="s">
        <v>2591</v>
      </c>
    </row>
    <row r="158" spans="1:4" ht="37.5" outlineLevel="1" x14ac:dyDescent="0.3">
      <c r="A158" s="257"/>
      <c r="B158" s="245"/>
      <c r="C158" s="256"/>
      <c r="D158" s="409" t="s">
        <v>2592</v>
      </c>
    </row>
    <row r="159" spans="1:4" ht="18.75" outlineLevel="1" x14ac:dyDescent="0.3">
      <c r="A159" s="257"/>
      <c r="B159" s="245"/>
      <c r="C159" s="256"/>
      <c r="D159" s="215" t="s">
        <v>217</v>
      </c>
    </row>
    <row r="160" spans="1:4" ht="18.75" outlineLevel="1" x14ac:dyDescent="0.3">
      <c r="A160" s="257"/>
      <c r="B160" s="245"/>
      <c r="C160" s="256"/>
      <c r="D160" s="131" t="s">
        <v>223</v>
      </c>
    </row>
    <row r="161" spans="1:4" ht="18.75" outlineLevel="1" x14ac:dyDescent="0.3">
      <c r="A161" s="257"/>
      <c r="B161" s="245"/>
      <c r="C161" s="256"/>
      <c r="D161" s="131" t="s">
        <v>234</v>
      </c>
    </row>
    <row r="162" spans="1:4" ht="18.75" x14ac:dyDescent="0.3">
      <c r="A162" s="130" t="s">
        <v>293</v>
      </c>
      <c r="B162" s="256" t="s">
        <v>236</v>
      </c>
      <c r="C162" s="256"/>
      <c r="D162" s="256"/>
    </row>
    <row r="163" spans="1:4" ht="18.75" outlineLevel="1" x14ac:dyDescent="0.3">
      <c r="A163" s="245" t="s">
        <v>108</v>
      </c>
      <c r="B163" s="245"/>
      <c r="C163" s="245"/>
      <c r="D163" s="130" t="s">
        <v>164</v>
      </c>
    </row>
    <row r="164" spans="1:4" ht="18.75" outlineLevel="1" x14ac:dyDescent="0.3">
      <c r="A164" s="257" t="s">
        <v>1048</v>
      </c>
      <c r="B164" s="245" t="s">
        <v>238</v>
      </c>
      <c r="C164" s="256" t="s">
        <v>239</v>
      </c>
      <c r="D164" s="129" t="s">
        <v>168</v>
      </c>
    </row>
    <row r="165" spans="1:4" ht="18.75" customHeight="1" outlineLevel="1" x14ac:dyDescent="0.3">
      <c r="A165" s="257"/>
      <c r="B165" s="245"/>
      <c r="C165" s="256"/>
      <c r="D165" s="131" t="s">
        <v>1171</v>
      </c>
    </row>
    <row r="166" spans="1:4" ht="18.75" outlineLevel="1" x14ac:dyDescent="0.3">
      <c r="A166" s="257"/>
      <c r="B166" s="245"/>
      <c r="C166" s="256"/>
      <c r="D166" s="131" t="s">
        <v>1172</v>
      </c>
    </row>
    <row r="167" spans="1:4" ht="39" customHeight="1" outlineLevel="1" x14ac:dyDescent="0.3">
      <c r="A167" s="253" t="s">
        <v>300</v>
      </c>
      <c r="B167" s="250" t="s">
        <v>240</v>
      </c>
      <c r="C167" s="250" t="s">
        <v>241</v>
      </c>
      <c r="D167" s="131" t="s">
        <v>168</v>
      </c>
    </row>
    <row r="168" spans="1:4" ht="39" customHeight="1" outlineLevel="1" x14ac:dyDescent="0.3">
      <c r="A168" s="254"/>
      <c r="B168" s="251"/>
      <c r="C168" s="251"/>
      <c r="D168" s="131" t="s">
        <v>1170</v>
      </c>
    </row>
    <row r="169" spans="1:4" ht="39" customHeight="1" outlineLevel="1" x14ac:dyDescent="0.3">
      <c r="A169" s="254"/>
      <c r="B169" s="251"/>
      <c r="C169" s="251"/>
      <c r="D169" s="215" t="s">
        <v>2589</v>
      </c>
    </row>
    <row r="170" spans="1:4" ht="39" customHeight="1" outlineLevel="1" x14ac:dyDescent="0.3">
      <c r="A170" s="254"/>
      <c r="B170" s="251"/>
      <c r="C170" s="251"/>
      <c r="D170" s="215" t="s">
        <v>217</v>
      </c>
    </row>
    <row r="171" spans="1:4" ht="39" customHeight="1" outlineLevel="1" x14ac:dyDescent="0.3">
      <c r="A171" s="255"/>
      <c r="B171" s="252"/>
      <c r="C171" s="252"/>
      <c r="D171" s="215" t="s">
        <v>2586</v>
      </c>
    </row>
    <row r="172" spans="1:4" ht="18.75" customHeight="1" x14ac:dyDescent="0.3">
      <c r="A172" s="261" t="s">
        <v>242</v>
      </c>
      <c r="B172" s="261"/>
      <c r="C172" s="261"/>
      <c r="D172" s="261"/>
    </row>
    <row r="173" spans="1:4" ht="18.75" x14ac:dyDescent="0.3">
      <c r="A173" s="245" t="s">
        <v>309</v>
      </c>
      <c r="B173" s="256" t="s">
        <v>244</v>
      </c>
      <c r="C173" s="256"/>
      <c r="D173" s="256"/>
    </row>
    <row r="174" spans="1:4" ht="18.75" x14ac:dyDescent="0.3">
      <c r="A174" s="245"/>
      <c r="B174" s="256" t="s">
        <v>137</v>
      </c>
      <c r="C174" s="256"/>
      <c r="D174" s="256"/>
    </row>
    <row r="175" spans="1:4" ht="18.75" outlineLevel="1" x14ac:dyDescent="0.3">
      <c r="A175" s="245" t="s">
        <v>108</v>
      </c>
      <c r="B175" s="245"/>
      <c r="C175" s="245"/>
      <c r="D175" s="130" t="s">
        <v>109</v>
      </c>
    </row>
    <row r="176" spans="1:4" ht="56.25" outlineLevel="1" x14ac:dyDescent="0.3">
      <c r="A176" s="257" t="s">
        <v>1049</v>
      </c>
      <c r="B176" s="256" t="s">
        <v>246</v>
      </c>
      <c r="C176" s="256" t="s">
        <v>247</v>
      </c>
      <c r="D176" s="72" t="s">
        <v>248</v>
      </c>
    </row>
    <row r="177" spans="1:4" ht="56.25" outlineLevel="1" x14ac:dyDescent="0.3">
      <c r="A177" s="257"/>
      <c r="B177" s="256"/>
      <c r="C177" s="256"/>
      <c r="D177" s="72" t="s">
        <v>249</v>
      </c>
    </row>
    <row r="178" spans="1:4" ht="37.5" outlineLevel="1" x14ac:dyDescent="0.3">
      <c r="A178" s="257"/>
      <c r="B178" s="256"/>
      <c r="C178" s="256"/>
      <c r="D178" s="72" t="s">
        <v>250</v>
      </c>
    </row>
    <row r="179" spans="1:4" ht="37.5" outlineLevel="1" x14ac:dyDescent="0.3">
      <c r="A179" s="257"/>
      <c r="B179" s="256"/>
      <c r="C179" s="256"/>
      <c r="D179" s="72" t="s">
        <v>251</v>
      </c>
    </row>
    <row r="180" spans="1:4" ht="37.5" outlineLevel="1" x14ac:dyDescent="0.3">
      <c r="A180" s="257"/>
      <c r="B180" s="256"/>
      <c r="C180" s="256"/>
      <c r="D180" s="72" t="s">
        <v>252</v>
      </c>
    </row>
    <row r="181" spans="1:4" ht="18.75" outlineLevel="1" x14ac:dyDescent="0.3">
      <c r="A181" s="257"/>
      <c r="B181" s="256"/>
      <c r="C181" s="256"/>
      <c r="D181" s="71" t="s">
        <v>253</v>
      </c>
    </row>
    <row r="182" spans="1:4" ht="18.75" outlineLevel="1" x14ac:dyDescent="0.3">
      <c r="A182" s="257" t="s">
        <v>1608</v>
      </c>
      <c r="B182" s="256" t="s">
        <v>254</v>
      </c>
      <c r="C182" s="256" t="s">
        <v>255</v>
      </c>
      <c r="D182" s="72" t="s">
        <v>256</v>
      </c>
    </row>
    <row r="183" spans="1:4" ht="18.75" outlineLevel="1" x14ac:dyDescent="0.3">
      <c r="A183" s="257"/>
      <c r="B183" s="256"/>
      <c r="C183" s="256"/>
      <c r="D183" s="72" t="s">
        <v>257</v>
      </c>
    </row>
    <row r="184" spans="1:4" ht="18.75" outlineLevel="1" x14ac:dyDescent="0.3">
      <c r="A184" s="257"/>
      <c r="B184" s="256"/>
      <c r="C184" s="256"/>
      <c r="D184" s="72" t="s">
        <v>258</v>
      </c>
    </row>
    <row r="185" spans="1:4" ht="18.75" outlineLevel="1" x14ac:dyDescent="0.3">
      <c r="A185" s="257"/>
      <c r="B185" s="256"/>
      <c r="C185" s="256"/>
      <c r="D185" s="72" t="s">
        <v>259</v>
      </c>
    </row>
    <row r="186" spans="1:4" ht="37.5" customHeight="1" outlineLevel="1" x14ac:dyDescent="0.3">
      <c r="A186" s="257" t="s">
        <v>1609</v>
      </c>
      <c r="B186" s="256" t="s">
        <v>260</v>
      </c>
      <c r="C186" s="256" t="s">
        <v>261</v>
      </c>
      <c r="D186" s="72" t="s">
        <v>262</v>
      </c>
    </row>
    <row r="187" spans="1:4" ht="75" outlineLevel="1" x14ac:dyDescent="0.3">
      <c r="A187" s="257"/>
      <c r="B187" s="256"/>
      <c r="C187" s="256"/>
      <c r="D187" s="72" t="s">
        <v>263</v>
      </c>
    </row>
    <row r="188" spans="1:4" ht="72" customHeight="1" outlineLevel="1" x14ac:dyDescent="0.3">
      <c r="A188" s="257"/>
      <c r="B188" s="256"/>
      <c r="C188" s="256"/>
      <c r="D188" s="72" t="s">
        <v>1240</v>
      </c>
    </row>
    <row r="189" spans="1:4" ht="18.75" x14ac:dyDescent="0.3">
      <c r="A189" s="245" t="s">
        <v>314</v>
      </c>
      <c r="B189" s="258" t="s">
        <v>1566</v>
      </c>
      <c r="C189" s="258"/>
      <c r="D189" s="258"/>
    </row>
    <row r="190" spans="1:4" ht="18.75" x14ac:dyDescent="0.3">
      <c r="A190" s="245"/>
      <c r="B190" s="259" t="s">
        <v>137</v>
      </c>
      <c r="C190" s="259"/>
      <c r="D190" s="259"/>
    </row>
    <row r="191" spans="1:4" ht="18.75" outlineLevel="1" x14ac:dyDescent="0.3">
      <c r="A191" s="245" t="s">
        <v>108</v>
      </c>
      <c r="B191" s="245"/>
      <c r="C191" s="245"/>
      <c r="D191" s="130" t="s">
        <v>1567</v>
      </c>
    </row>
    <row r="192" spans="1:4" ht="37.5" outlineLevel="1" x14ac:dyDescent="0.3">
      <c r="A192" s="257" t="s">
        <v>316</v>
      </c>
      <c r="B192" s="245" t="s">
        <v>1568</v>
      </c>
      <c r="C192" s="256" t="s">
        <v>1630</v>
      </c>
      <c r="D192" s="72" t="s">
        <v>1631</v>
      </c>
    </row>
    <row r="193" spans="1:4" ht="56.25" outlineLevel="1" x14ac:dyDescent="0.3">
      <c r="A193" s="257"/>
      <c r="B193" s="245"/>
      <c r="C193" s="256"/>
      <c r="D193" s="72" t="s">
        <v>1632</v>
      </c>
    </row>
    <row r="194" spans="1:4" ht="56.25" outlineLevel="1" x14ac:dyDescent="0.3">
      <c r="A194" s="257"/>
      <c r="B194" s="245"/>
      <c r="C194" s="256"/>
      <c r="D194" s="72" t="s">
        <v>1633</v>
      </c>
    </row>
    <row r="195" spans="1:4" ht="56.25" outlineLevel="1" x14ac:dyDescent="0.3">
      <c r="A195" s="257"/>
      <c r="B195" s="245"/>
      <c r="C195" s="256"/>
      <c r="D195" s="72" t="s">
        <v>1634</v>
      </c>
    </row>
    <row r="196" spans="1:4" ht="18.75" outlineLevel="1" x14ac:dyDescent="0.3">
      <c r="A196" s="257"/>
      <c r="B196" s="245"/>
      <c r="C196" s="256"/>
      <c r="D196" s="72" t="s">
        <v>259</v>
      </c>
    </row>
    <row r="197" spans="1:4" ht="18.75" x14ac:dyDescent="0.3">
      <c r="A197" s="130" t="s">
        <v>327</v>
      </c>
      <c r="B197" s="256" t="s">
        <v>265</v>
      </c>
      <c r="C197" s="256"/>
      <c r="D197" s="256"/>
    </row>
    <row r="198" spans="1:4" ht="18.75" outlineLevel="1" x14ac:dyDescent="0.3">
      <c r="A198" s="245" t="s">
        <v>108</v>
      </c>
      <c r="B198" s="245"/>
      <c r="C198" s="245"/>
      <c r="D198" s="130" t="s">
        <v>164</v>
      </c>
    </row>
    <row r="199" spans="1:4" ht="48" customHeight="1" outlineLevel="1" x14ac:dyDescent="0.3">
      <c r="A199" s="257" t="s">
        <v>329</v>
      </c>
      <c r="B199" s="260" t="s">
        <v>267</v>
      </c>
      <c r="C199" s="256" t="s">
        <v>268</v>
      </c>
      <c r="D199" s="131" t="s">
        <v>168</v>
      </c>
    </row>
    <row r="200" spans="1:4" ht="48" customHeight="1" outlineLevel="1" x14ac:dyDescent="0.3">
      <c r="A200" s="257"/>
      <c r="B200" s="260"/>
      <c r="C200" s="256"/>
      <c r="D200" s="71" t="s">
        <v>269</v>
      </c>
    </row>
    <row r="201" spans="1:4" ht="48" customHeight="1" outlineLevel="1" x14ac:dyDescent="0.3">
      <c r="A201" s="257"/>
      <c r="B201" s="260"/>
      <c r="C201" s="256"/>
      <c r="D201" s="71" t="s">
        <v>259</v>
      </c>
    </row>
    <row r="202" spans="1:4" ht="65.25" customHeight="1" outlineLevel="1" x14ac:dyDescent="0.3">
      <c r="A202" s="257" t="s">
        <v>1610</v>
      </c>
      <c r="B202" s="256" t="s">
        <v>270</v>
      </c>
      <c r="C202" s="256" t="s">
        <v>1122</v>
      </c>
      <c r="D202" s="71" t="s">
        <v>168</v>
      </c>
    </row>
    <row r="203" spans="1:4" ht="65.25" customHeight="1" outlineLevel="1" x14ac:dyDescent="0.3">
      <c r="A203" s="257"/>
      <c r="B203" s="256"/>
      <c r="C203" s="256"/>
      <c r="D203" s="131" t="s">
        <v>217</v>
      </c>
    </row>
    <row r="204" spans="1:4" ht="18.75" x14ac:dyDescent="0.3">
      <c r="A204" s="135" t="s">
        <v>332</v>
      </c>
      <c r="B204" s="256" t="s">
        <v>272</v>
      </c>
      <c r="C204" s="256"/>
      <c r="D204" s="256"/>
    </row>
    <row r="205" spans="1:4" ht="18.75" outlineLevel="1" x14ac:dyDescent="0.3">
      <c r="A205" s="245" t="s">
        <v>108</v>
      </c>
      <c r="B205" s="245"/>
      <c r="C205" s="245"/>
      <c r="D205" s="130" t="s">
        <v>164</v>
      </c>
    </row>
    <row r="206" spans="1:4" ht="28.5" customHeight="1" outlineLevel="1" x14ac:dyDescent="0.3">
      <c r="A206" s="257" t="s">
        <v>334</v>
      </c>
      <c r="B206" s="256" t="s">
        <v>274</v>
      </c>
      <c r="C206" s="256" t="s">
        <v>275</v>
      </c>
      <c r="D206" s="131" t="s">
        <v>168</v>
      </c>
    </row>
    <row r="207" spans="1:4" ht="73.5" customHeight="1" outlineLevel="1" x14ac:dyDescent="0.3">
      <c r="A207" s="257"/>
      <c r="B207" s="256"/>
      <c r="C207" s="256"/>
      <c r="D207" s="131" t="s">
        <v>1260</v>
      </c>
    </row>
    <row r="208" spans="1:4" ht="28.5" customHeight="1" outlineLevel="1" x14ac:dyDescent="0.3">
      <c r="A208" s="257"/>
      <c r="B208" s="256"/>
      <c r="C208" s="256"/>
      <c r="D208" s="131" t="s">
        <v>217</v>
      </c>
    </row>
    <row r="209" spans="1:4" ht="28.5" customHeight="1" outlineLevel="1" x14ac:dyDescent="0.3">
      <c r="A209" s="257"/>
      <c r="B209" s="256"/>
      <c r="C209" s="256"/>
      <c r="D209" s="131" t="s">
        <v>223</v>
      </c>
    </row>
    <row r="210" spans="1:4" ht="28.5" customHeight="1" outlineLevel="1" x14ac:dyDescent="0.3">
      <c r="A210" s="257"/>
      <c r="B210" s="256"/>
      <c r="C210" s="256"/>
      <c r="D210" s="131" t="s">
        <v>234</v>
      </c>
    </row>
    <row r="211" spans="1:4" ht="75" outlineLevel="1" x14ac:dyDescent="0.3">
      <c r="A211" s="134" t="s">
        <v>1611</v>
      </c>
      <c r="B211" s="129" t="s">
        <v>1142</v>
      </c>
      <c r="C211" s="129" t="s">
        <v>1143</v>
      </c>
      <c r="D211" s="131" t="s">
        <v>168</v>
      </c>
    </row>
    <row r="212" spans="1:4" ht="18.75" x14ac:dyDescent="0.3">
      <c r="A212" s="130" t="s">
        <v>337</v>
      </c>
      <c r="B212" s="256" t="s">
        <v>277</v>
      </c>
      <c r="C212" s="256"/>
      <c r="D212" s="256"/>
    </row>
    <row r="213" spans="1:4" ht="18.75" outlineLevel="1" x14ac:dyDescent="0.3">
      <c r="A213" s="245" t="s">
        <v>108</v>
      </c>
      <c r="B213" s="245"/>
      <c r="C213" s="245"/>
      <c r="D213" s="130" t="s">
        <v>164</v>
      </c>
    </row>
    <row r="214" spans="1:4" ht="37.5" outlineLevel="1" x14ac:dyDescent="0.3">
      <c r="A214" s="134" t="s">
        <v>339</v>
      </c>
      <c r="B214" s="129" t="s">
        <v>279</v>
      </c>
      <c r="C214" s="129" t="s">
        <v>280</v>
      </c>
      <c r="D214" s="131" t="s">
        <v>168</v>
      </c>
    </row>
    <row r="215" spans="1:4" ht="18.75" customHeight="1" x14ac:dyDescent="0.3">
      <c r="A215" s="261" t="s">
        <v>281</v>
      </c>
      <c r="B215" s="261"/>
      <c r="C215" s="261"/>
      <c r="D215" s="261"/>
    </row>
    <row r="216" spans="1:4" ht="18.75" x14ac:dyDescent="0.3">
      <c r="A216" s="245" t="s">
        <v>342</v>
      </c>
      <c r="B216" s="258" t="s">
        <v>1597</v>
      </c>
      <c r="C216" s="258"/>
      <c r="D216" s="258"/>
    </row>
    <row r="217" spans="1:4" ht="18.75" x14ac:dyDescent="0.3">
      <c r="A217" s="245"/>
      <c r="B217" s="259" t="s">
        <v>137</v>
      </c>
      <c r="C217" s="259"/>
      <c r="D217" s="259"/>
    </row>
    <row r="218" spans="1:4" ht="18.75" outlineLevel="1" x14ac:dyDescent="0.3">
      <c r="A218" s="245" t="s">
        <v>108</v>
      </c>
      <c r="B218" s="245"/>
      <c r="C218" s="245"/>
      <c r="D218" s="210" t="s">
        <v>1567</v>
      </c>
    </row>
    <row r="219" spans="1:4" ht="60.75" customHeight="1" outlineLevel="1" x14ac:dyDescent="0.3">
      <c r="A219" s="257" t="s">
        <v>344</v>
      </c>
      <c r="B219" s="245" t="s">
        <v>1598</v>
      </c>
      <c r="C219" s="267" t="s">
        <v>1635</v>
      </c>
      <c r="D219" s="72" t="s">
        <v>2582</v>
      </c>
    </row>
    <row r="220" spans="1:4" ht="60.75" customHeight="1" outlineLevel="1" x14ac:dyDescent="0.3">
      <c r="A220" s="257"/>
      <c r="B220" s="245"/>
      <c r="C220" s="267"/>
      <c r="D220" s="72" t="s">
        <v>2583</v>
      </c>
    </row>
    <row r="221" spans="1:4" ht="18.75" x14ac:dyDescent="0.3">
      <c r="A221" s="130" t="s">
        <v>347</v>
      </c>
      <c r="B221" s="256" t="s">
        <v>283</v>
      </c>
      <c r="C221" s="256"/>
      <c r="D221" s="256"/>
    </row>
    <row r="222" spans="1:4" ht="18.75" outlineLevel="1" x14ac:dyDescent="0.3">
      <c r="A222" s="245" t="s">
        <v>108</v>
      </c>
      <c r="B222" s="245"/>
      <c r="C222" s="245"/>
      <c r="D222" s="130" t="s">
        <v>164</v>
      </c>
    </row>
    <row r="223" spans="1:4" ht="18.75" outlineLevel="1" x14ac:dyDescent="0.3">
      <c r="A223" s="257" t="s">
        <v>349</v>
      </c>
      <c r="B223" s="256" t="s">
        <v>285</v>
      </c>
      <c r="C223" s="256" t="s">
        <v>286</v>
      </c>
      <c r="D223" s="131" t="s">
        <v>168</v>
      </c>
    </row>
    <row r="224" spans="1:4" ht="18.75" outlineLevel="1" x14ac:dyDescent="0.3">
      <c r="A224" s="257"/>
      <c r="B224" s="256"/>
      <c r="C224" s="256"/>
      <c r="D224" s="215" t="s">
        <v>1170</v>
      </c>
    </row>
    <row r="225" spans="1:4" ht="18.75" outlineLevel="1" x14ac:dyDescent="0.3">
      <c r="A225" s="257"/>
      <c r="B225" s="256"/>
      <c r="C225" s="256"/>
      <c r="D225" s="215" t="s">
        <v>2589</v>
      </c>
    </row>
    <row r="226" spans="1:4" ht="18.75" outlineLevel="1" x14ac:dyDescent="0.3">
      <c r="A226" s="257"/>
      <c r="B226" s="256"/>
      <c r="C226" s="256"/>
      <c r="D226" s="215" t="s">
        <v>1171</v>
      </c>
    </row>
    <row r="227" spans="1:4" ht="18.75" outlineLevel="1" x14ac:dyDescent="0.3">
      <c r="A227" s="257"/>
      <c r="B227" s="256"/>
      <c r="C227" s="256"/>
      <c r="D227" s="131" t="s">
        <v>1172</v>
      </c>
    </row>
    <row r="228" spans="1:4" ht="18.75" outlineLevel="1" x14ac:dyDescent="0.3">
      <c r="A228" s="257"/>
      <c r="B228" s="256"/>
      <c r="C228" s="256"/>
      <c r="D228" s="131" t="s">
        <v>1174</v>
      </c>
    </row>
    <row r="229" spans="1:4" ht="18.75" outlineLevel="1" x14ac:dyDescent="0.3">
      <c r="A229" s="257"/>
      <c r="B229" s="256"/>
      <c r="C229" s="256"/>
      <c r="D229" s="131" t="s">
        <v>217</v>
      </c>
    </row>
    <row r="230" spans="1:4" ht="18.75" x14ac:dyDescent="0.3">
      <c r="A230" s="135" t="s">
        <v>399</v>
      </c>
      <c r="B230" s="256" t="s">
        <v>288</v>
      </c>
      <c r="C230" s="256"/>
      <c r="D230" s="256"/>
    </row>
    <row r="231" spans="1:4" ht="18.75" outlineLevel="1" x14ac:dyDescent="0.3">
      <c r="A231" s="245" t="s">
        <v>108</v>
      </c>
      <c r="B231" s="245"/>
      <c r="C231" s="245"/>
      <c r="D231" s="130" t="s">
        <v>164</v>
      </c>
    </row>
    <row r="232" spans="1:4" ht="56.25" outlineLevel="1" x14ac:dyDescent="0.3">
      <c r="A232" s="134" t="s">
        <v>1612</v>
      </c>
      <c r="B232" s="129" t="s">
        <v>290</v>
      </c>
      <c r="C232" s="129" t="s">
        <v>291</v>
      </c>
      <c r="D232" s="131" t="s">
        <v>168</v>
      </c>
    </row>
    <row r="233" spans="1:4" ht="18.75" customHeight="1" x14ac:dyDescent="0.3">
      <c r="A233" s="261" t="s">
        <v>292</v>
      </c>
      <c r="B233" s="261"/>
      <c r="C233" s="261"/>
      <c r="D233" s="261"/>
    </row>
    <row r="234" spans="1:4" ht="18.75" customHeight="1" x14ac:dyDescent="0.3">
      <c r="A234" s="245" t="s">
        <v>401</v>
      </c>
      <c r="B234" s="258" t="s">
        <v>294</v>
      </c>
      <c r="C234" s="258"/>
      <c r="D234" s="258"/>
    </row>
    <row r="235" spans="1:4" ht="18.75" customHeight="1" x14ac:dyDescent="0.3">
      <c r="A235" s="245"/>
      <c r="B235" s="259" t="s">
        <v>137</v>
      </c>
      <c r="C235" s="259"/>
      <c r="D235" s="259"/>
    </row>
    <row r="236" spans="1:4" ht="18.75" customHeight="1" outlineLevel="1" x14ac:dyDescent="0.3">
      <c r="A236" s="245" t="s">
        <v>108</v>
      </c>
      <c r="B236" s="245"/>
      <c r="C236" s="245"/>
      <c r="D236" s="130" t="s">
        <v>188</v>
      </c>
    </row>
    <row r="237" spans="1:4" ht="75" outlineLevel="1" x14ac:dyDescent="0.3">
      <c r="A237" s="257" t="s">
        <v>1613</v>
      </c>
      <c r="B237" s="256" t="s">
        <v>295</v>
      </c>
      <c r="C237" s="256" t="s">
        <v>296</v>
      </c>
      <c r="D237" s="72" t="s">
        <v>297</v>
      </c>
    </row>
    <row r="238" spans="1:4" ht="93.75" outlineLevel="1" x14ac:dyDescent="0.3">
      <c r="A238" s="257"/>
      <c r="B238" s="256"/>
      <c r="C238" s="256"/>
      <c r="D238" s="72" t="s">
        <v>298</v>
      </c>
    </row>
    <row r="239" spans="1:4" ht="56.25" outlineLevel="1" x14ac:dyDescent="0.3">
      <c r="A239" s="257"/>
      <c r="B239" s="256"/>
      <c r="C239" s="256"/>
      <c r="D239" s="72" t="s">
        <v>299</v>
      </c>
    </row>
    <row r="240" spans="1:4" ht="37.5" outlineLevel="1" x14ac:dyDescent="0.3">
      <c r="A240" s="257" t="s">
        <v>1614</v>
      </c>
      <c r="B240" s="256" t="s">
        <v>301</v>
      </c>
      <c r="C240" s="256" t="s">
        <v>302</v>
      </c>
      <c r="D240" s="70" t="s">
        <v>303</v>
      </c>
    </row>
    <row r="241" spans="1:4" ht="37.5" outlineLevel="1" x14ac:dyDescent="0.3">
      <c r="A241" s="257"/>
      <c r="B241" s="256"/>
      <c r="C241" s="256"/>
      <c r="D241" s="70" t="s">
        <v>304</v>
      </c>
    </row>
    <row r="242" spans="1:4" ht="37.5" outlineLevel="1" x14ac:dyDescent="0.3">
      <c r="A242" s="257"/>
      <c r="B242" s="256"/>
      <c r="C242" s="256"/>
      <c r="D242" s="136" t="s">
        <v>305</v>
      </c>
    </row>
    <row r="243" spans="1:4" ht="37.5" outlineLevel="1" x14ac:dyDescent="0.3">
      <c r="A243" s="257"/>
      <c r="B243" s="256"/>
      <c r="C243" s="256"/>
      <c r="D243" s="72" t="s">
        <v>306</v>
      </c>
    </row>
    <row r="244" spans="1:4" ht="37.5" outlineLevel="1" x14ac:dyDescent="0.3">
      <c r="A244" s="257"/>
      <c r="B244" s="256"/>
      <c r="C244" s="256"/>
      <c r="D244" s="72" t="s">
        <v>307</v>
      </c>
    </row>
    <row r="245" spans="1:4" ht="56.25" outlineLevel="1" x14ac:dyDescent="0.3">
      <c r="A245" s="257"/>
      <c r="B245" s="256"/>
      <c r="C245" s="256"/>
      <c r="D245" s="72" t="s">
        <v>308</v>
      </c>
    </row>
    <row r="246" spans="1:4" ht="18.75" x14ac:dyDescent="0.3">
      <c r="A246" s="245" t="s">
        <v>403</v>
      </c>
      <c r="B246" s="258" t="s">
        <v>1599</v>
      </c>
      <c r="C246" s="258"/>
      <c r="D246" s="258"/>
    </row>
    <row r="247" spans="1:4" ht="18.75" x14ac:dyDescent="0.3">
      <c r="A247" s="245"/>
      <c r="B247" s="259" t="s">
        <v>137</v>
      </c>
      <c r="C247" s="259"/>
      <c r="D247" s="259"/>
    </row>
    <row r="248" spans="1:4" ht="18.75" outlineLevel="1" x14ac:dyDescent="0.3">
      <c r="A248" s="245" t="s">
        <v>108</v>
      </c>
      <c r="B248" s="245"/>
      <c r="C248" s="245"/>
      <c r="D248" s="130" t="s">
        <v>1567</v>
      </c>
    </row>
    <row r="249" spans="1:4" ht="56.25" outlineLevel="1" x14ac:dyDescent="0.3">
      <c r="A249" s="134" t="s">
        <v>1615</v>
      </c>
      <c r="B249" s="130" t="s">
        <v>1601</v>
      </c>
      <c r="C249" s="142" t="s">
        <v>1639</v>
      </c>
      <c r="D249" s="72" t="s">
        <v>1544</v>
      </c>
    </row>
    <row r="250" spans="1:4" ht="75" outlineLevel="1" x14ac:dyDescent="0.3">
      <c r="A250" s="257" t="s">
        <v>1616</v>
      </c>
      <c r="B250" s="245" t="s">
        <v>1602</v>
      </c>
      <c r="C250" s="256" t="s">
        <v>1636</v>
      </c>
      <c r="D250" s="72" t="s">
        <v>1545</v>
      </c>
    </row>
    <row r="251" spans="1:4" ht="37.5" outlineLevel="1" x14ac:dyDescent="0.3">
      <c r="A251" s="257"/>
      <c r="B251" s="245"/>
      <c r="C251" s="256"/>
      <c r="D251" s="72" t="s">
        <v>1546</v>
      </c>
    </row>
    <row r="252" spans="1:4" ht="18.75" x14ac:dyDescent="0.3">
      <c r="A252" s="130" t="s">
        <v>405</v>
      </c>
      <c r="B252" s="256" t="s">
        <v>310</v>
      </c>
      <c r="C252" s="256"/>
      <c r="D252" s="256"/>
    </row>
    <row r="253" spans="1:4" ht="18.75" outlineLevel="1" x14ac:dyDescent="0.3">
      <c r="A253" s="245" t="s">
        <v>108</v>
      </c>
      <c r="B253" s="245"/>
      <c r="C253" s="245"/>
      <c r="D253" s="130" t="s">
        <v>164</v>
      </c>
    </row>
    <row r="254" spans="1:4" ht="18.75" outlineLevel="1" x14ac:dyDescent="0.3">
      <c r="A254" s="257" t="s">
        <v>1617</v>
      </c>
      <c r="B254" s="256" t="s">
        <v>311</v>
      </c>
      <c r="C254" s="256" t="s">
        <v>312</v>
      </c>
      <c r="D254" s="131" t="s">
        <v>168</v>
      </c>
    </row>
    <row r="255" spans="1:4" ht="18.75" outlineLevel="1" x14ac:dyDescent="0.3">
      <c r="A255" s="257"/>
      <c r="B255" s="256"/>
      <c r="C255" s="256"/>
      <c r="D255" s="131" t="s">
        <v>217</v>
      </c>
    </row>
    <row r="256" spans="1:4" ht="18.75" outlineLevel="1" x14ac:dyDescent="0.3">
      <c r="A256" s="257"/>
      <c r="B256" s="256"/>
      <c r="C256" s="256"/>
      <c r="D256" s="131" t="s">
        <v>234</v>
      </c>
    </row>
    <row r="257" spans="1:4" ht="93.75" outlineLevel="1" x14ac:dyDescent="0.3">
      <c r="A257" s="257"/>
      <c r="B257" s="256"/>
      <c r="C257" s="256"/>
      <c r="D257" s="411" t="s">
        <v>2587</v>
      </c>
    </row>
    <row r="258" spans="1:4" ht="18.75" customHeight="1" x14ac:dyDescent="0.3">
      <c r="A258" s="261" t="s">
        <v>313</v>
      </c>
      <c r="B258" s="261"/>
      <c r="C258" s="261"/>
      <c r="D258" s="261"/>
    </row>
    <row r="259" spans="1:4" ht="18.75" x14ac:dyDescent="0.3">
      <c r="A259" s="245" t="s">
        <v>407</v>
      </c>
      <c r="B259" s="258" t="s">
        <v>315</v>
      </c>
      <c r="C259" s="258"/>
      <c r="D259" s="258"/>
    </row>
    <row r="260" spans="1:4" ht="18.75" x14ac:dyDescent="0.3">
      <c r="A260" s="245"/>
      <c r="B260" s="259" t="s">
        <v>137</v>
      </c>
      <c r="C260" s="259"/>
      <c r="D260" s="259"/>
    </row>
    <row r="261" spans="1:4" ht="18.75" outlineLevel="1" x14ac:dyDescent="0.3">
      <c r="A261" s="245" t="s">
        <v>108</v>
      </c>
      <c r="B261" s="245"/>
      <c r="C261" s="245"/>
      <c r="D261" s="130" t="s">
        <v>188</v>
      </c>
    </row>
    <row r="262" spans="1:4" ht="75" outlineLevel="1" x14ac:dyDescent="0.3">
      <c r="A262" s="257" t="s">
        <v>1618</v>
      </c>
      <c r="B262" s="256" t="s">
        <v>317</v>
      </c>
      <c r="C262" s="266" t="s">
        <v>318</v>
      </c>
      <c r="D262" s="72" t="s">
        <v>319</v>
      </c>
    </row>
    <row r="263" spans="1:4" ht="18.75" outlineLevel="1" x14ac:dyDescent="0.3">
      <c r="A263" s="257"/>
      <c r="B263" s="256"/>
      <c r="C263" s="266"/>
      <c r="D263" s="72" t="s">
        <v>320</v>
      </c>
    </row>
    <row r="264" spans="1:4" ht="56.25" outlineLevel="1" x14ac:dyDescent="0.3">
      <c r="A264" s="257"/>
      <c r="B264" s="256"/>
      <c r="C264" s="266"/>
      <c r="D264" s="72" t="s">
        <v>321</v>
      </c>
    </row>
    <row r="265" spans="1:4" ht="37.5" outlineLevel="1" x14ac:dyDescent="0.3">
      <c r="A265" s="257"/>
      <c r="B265" s="256"/>
      <c r="C265" s="266"/>
      <c r="D265" s="72" t="s">
        <v>322</v>
      </c>
    </row>
    <row r="266" spans="1:4" ht="140.25" customHeight="1" outlineLevel="1" x14ac:dyDescent="0.3">
      <c r="A266" s="257" t="s">
        <v>1619</v>
      </c>
      <c r="B266" s="256" t="s">
        <v>323</v>
      </c>
      <c r="C266" s="265" t="s">
        <v>324</v>
      </c>
      <c r="D266" s="72" t="s">
        <v>325</v>
      </c>
    </row>
    <row r="267" spans="1:4" ht="140.25" customHeight="1" outlineLevel="1" x14ac:dyDescent="0.3">
      <c r="A267" s="257"/>
      <c r="B267" s="256"/>
      <c r="C267" s="265"/>
      <c r="D267" s="72" t="s">
        <v>326</v>
      </c>
    </row>
    <row r="268" spans="1:4" ht="18.75" x14ac:dyDescent="0.3">
      <c r="A268" s="130" t="s">
        <v>409</v>
      </c>
      <c r="B268" s="256" t="s">
        <v>328</v>
      </c>
      <c r="C268" s="256"/>
      <c r="D268" s="256"/>
    </row>
    <row r="269" spans="1:4" ht="18.75" outlineLevel="1" x14ac:dyDescent="0.3">
      <c r="A269" s="245" t="s">
        <v>108</v>
      </c>
      <c r="B269" s="245"/>
      <c r="C269" s="245"/>
      <c r="D269" s="130" t="s">
        <v>164</v>
      </c>
    </row>
    <row r="270" spans="1:4" ht="18.75" outlineLevel="1" x14ac:dyDescent="0.3">
      <c r="A270" s="257" t="s">
        <v>1620</v>
      </c>
      <c r="B270" s="256" t="s">
        <v>330</v>
      </c>
      <c r="C270" s="256" t="s">
        <v>331</v>
      </c>
      <c r="D270" s="131" t="s">
        <v>168</v>
      </c>
    </row>
    <row r="271" spans="1:4" ht="18.75" outlineLevel="1" x14ac:dyDescent="0.3">
      <c r="A271" s="257"/>
      <c r="B271" s="256"/>
      <c r="C271" s="256"/>
      <c r="D271" s="131" t="s">
        <v>217</v>
      </c>
    </row>
    <row r="272" spans="1:4" ht="18.75" outlineLevel="1" x14ac:dyDescent="0.3">
      <c r="A272" s="257"/>
      <c r="B272" s="256"/>
      <c r="C272" s="256"/>
      <c r="D272" s="131" t="s">
        <v>234</v>
      </c>
    </row>
    <row r="273" spans="1:4" ht="18.75" customHeight="1" x14ac:dyDescent="0.3">
      <c r="A273" s="261" t="s">
        <v>1103</v>
      </c>
      <c r="B273" s="261"/>
      <c r="C273" s="261"/>
      <c r="D273" s="261"/>
    </row>
    <row r="274" spans="1:4" ht="18.75" x14ac:dyDescent="0.3">
      <c r="A274" s="130" t="s">
        <v>1498</v>
      </c>
      <c r="B274" s="256" t="s">
        <v>333</v>
      </c>
      <c r="C274" s="256"/>
      <c r="D274" s="256"/>
    </row>
    <row r="275" spans="1:4" ht="18.75" outlineLevel="1" x14ac:dyDescent="0.3">
      <c r="A275" s="245" t="s">
        <v>108</v>
      </c>
      <c r="B275" s="245"/>
      <c r="C275" s="245"/>
      <c r="D275" s="130" t="s">
        <v>164</v>
      </c>
    </row>
    <row r="276" spans="1:4" ht="18.75" outlineLevel="1" x14ac:dyDescent="0.3">
      <c r="A276" s="257" t="s">
        <v>1621</v>
      </c>
      <c r="B276" s="256" t="s">
        <v>335</v>
      </c>
      <c r="C276" s="256" t="s">
        <v>336</v>
      </c>
      <c r="D276" s="129" t="s">
        <v>168</v>
      </c>
    </row>
    <row r="277" spans="1:4" ht="18.75" customHeight="1" outlineLevel="1" x14ac:dyDescent="0.3">
      <c r="A277" s="257"/>
      <c r="B277" s="256"/>
      <c r="C277" s="256"/>
      <c r="D277" s="131" t="s">
        <v>217</v>
      </c>
    </row>
    <row r="278" spans="1:4" ht="18.75" outlineLevel="1" x14ac:dyDescent="0.3">
      <c r="A278" s="257"/>
      <c r="B278" s="256"/>
      <c r="C278" s="256"/>
      <c r="D278" s="131" t="s">
        <v>234</v>
      </c>
    </row>
    <row r="279" spans="1:4" ht="18.75" x14ac:dyDescent="0.3">
      <c r="A279" s="130" t="s">
        <v>412</v>
      </c>
      <c r="B279" s="256" t="s">
        <v>338</v>
      </c>
      <c r="C279" s="256"/>
      <c r="D279" s="256"/>
    </row>
    <row r="280" spans="1:4" ht="18.75" outlineLevel="1" x14ac:dyDescent="0.3">
      <c r="A280" s="245" t="s">
        <v>108</v>
      </c>
      <c r="B280" s="245"/>
      <c r="C280" s="245"/>
      <c r="D280" s="130" t="s">
        <v>109</v>
      </c>
    </row>
    <row r="281" spans="1:4" ht="18.75" outlineLevel="1" x14ac:dyDescent="0.3">
      <c r="A281" s="257" t="s">
        <v>1622</v>
      </c>
      <c r="B281" s="256" t="s">
        <v>340</v>
      </c>
      <c r="C281" s="256" t="s">
        <v>341</v>
      </c>
      <c r="D281" s="131" t="s">
        <v>168</v>
      </c>
    </row>
    <row r="282" spans="1:4" ht="18.75" outlineLevel="1" x14ac:dyDescent="0.3">
      <c r="A282" s="257"/>
      <c r="B282" s="256"/>
      <c r="C282" s="256"/>
      <c r="D282" s="131" t="s">
        <v>217</v>
      </c>
    </row>
    <row r="283" spans="1:4" ht="18.75" x14ac:dyDescent="0.3">
      <c r="A283" s="130" t="s">
        <v>414</v>
      </c>
      <c r="B283" s="256" t="s">
        <v>343</v>
      </c>
      <c r="C283" s="256"/>
      <c r="D283" s="256"/>
    </row>
    <row r="284" spans="1:4" ht="18.75" outlineLevel="1" x14ac:dyDescent="0.3">
      <c r="A284" s="245" t="s">
        <v>108</v>
      </c>
      <c r="B284" s="245"/>
      <c r="C284" s="245"/>
      <c r="D284" s="130" t="s">
        <v>164</v>
      </c>
    </row>
    <row r="285" spans="1:4" ht="30.75" customHeight="1" outlineLevel="1" x14ac:dyDescent="0.3">
      <c r="A285" s="257" t="s">
        <v>1623</v>
      </c>
      <c r="B285" s="256" t="s">
        <v>345</v>
      </c>
      <c r="C285" s="256" t="s">
        <v>346</v>
      </c>
      <c r="D285" s="113" t="s">
        <v>168</v>
      </c>
    </row>
    <row r="286" spans="1:4" ht="30.75" customHeight="1" outlineLevel="1" x14ac:dyDescent="0.3">
      <c r="A286" s="257"/>
      <c r="B286" s="256"/>
      <c r="C286" s="256"/>
      <c r="D286" s="113" t="s">
        <v>178</v>
      </c>
    </row>
    <row r="287" spans="1:4" ht="30.75" customHeight="1" outlineLevel="1" x14ac:dyDescent="0.3">
      <c r="A287" s="257"/>
      <c r="B287" s="256"/>
      <c r="C287" s="256"/>
      <c r="D287" s="113" t="s">
        <v>179</v>
      </c>
    </row>
    <row r="288" spans="1:4" ht="18.75" x14ac:dyDescent="0.3">
      <c r="A288" s="137" t="s">
        <v>417</v>
      </c>
      <c r="B288" s="256" t="s">
        <v>348</v>
      </c>
      <c r="C288" s="256"/>
      <c r="D288" s="256"/>
    </row>
    <row r="289" spans="1:4" ht="18.75" outlineLevel="1" x14ac:dyDescent="0.3">
      <c r="A289" s="262" t="s">
        <v>108</v>
      </c>
      <c r="B289" s="263"/>
      <c r="C289" s="264"/>
      <c r="D289" s="111" t="s">
        <v>164</v>
      </c>
    </row>
    <row r="290" spans="1:4" ht="56.25" outlineLevel="1" x14ac:dyDescent="0.3">
      <c r="A290" s="134" t="s">
        <v>1624</v>
      </c>
      <c r="B290" s="112" t="s">
        <v>350</v>
      </c>
      <c r="C290" s="112" t="s">
        <v>351</v>
      </c>
      <c r="D290" s="113" t="s">
        <v>168</v>
      </c>
    </row>
  </sheetData>
  <mergeCells count="263">
    <mergeCell ref="A246:A247"/>
    <mergeCell ref="B246:D246"/>
    <mergeCell ref="B247:D247"/>
    <mergeCell ref="A248:C248"/>
    <mergeCell ref="A250:A251"/>
    <mergeCell ref="B250:B251"/>
    <mergeCell ref="C250:C251"/>
    <mergeCell ref="A126:C126"/>
    <mergeCell ref="A127:A130"/>
    <mergeCell ref="B127:B130"/>
    <mergeCell ref="C127:C130"/>
    <mergeCell ref="A189:A190"/>
    <mergeCell ref="B189:D189"/>
    <mergeCell ref="B190:D190"/>
    <mergeCell ref="A191:C191"/>
    <mergeCell ref="B192:B196"/>
    <mergeCell ref="C192:C196"/>
    <mergeCell ref="A192:A196"/>
    <mergeCell ref="B135:D135"/>
    <mergeCell ref="A136:C136"/>
    <mergeCell ref="A137:A138"/>
    <mergeCell ref="B137:B138"/>
    <mergeCell ref="C137:C138"/>
    <mergeCell ref="B139:D139"/>
    <mergeCell ref="A42:C42"/>
    <mergeCell ref="A115:A116"/>
    <mergeCell ref="B115:D115"/>
    <mergeCell ref="B116:D116"/>
    <mergeCell ref="C59:C63"/>
    <mergeCell ref="A28:C28"/>
    <mergeCell ref="A31:A32"/>
    <mergeCell ref="B31:B32"/>
    <mergeCell ref="C31:C32"/>
    <mergeCell ref="A33:A34"/>
    <mergeCell ref="B33:D33"/>
    <mergeCell ref="B34:D34"/>
    <mergeCell ref="A35:C35"/>
    <mergeCell ref="A36:A38"/>
    <mergeCell ref="B36:B38"/>
    <mergeCell ref="C36:C38"/>
    <mergeCell ref="C29:C30"/>
    <mergeCell ref="B29:B30"/>
    <mergeCell ref="A64:A65"/>
    <mergeCell ref="B64:D64"/>
    <mergeCell ref="B65:D65"/>
    <mergeCell ref="A76:A77"/>
    <mergeCell ref="C76:C77"/>
    <mergeCell ref="C71:C73"/>
    <mergeCell ref="A12:A14"/>
    <mergeCell ref="B12:B14"/>
    <mergeCell ref="C12:C14"/>
    <mergeCell ref="A15:A16"/>
    <mergeCell ref="B15:B16"/>
    <mergeCell ref="C15:C16"/>
    <mergeCell ref="A17:A18"/>
    <mergeCell ref="B17:B18"/>
    <mergeCell ref="A40:A41"/>
    <mergeCell ref="B40:D40"/>
    <mergeCell ref="B41:D41"/>
    <mergeCell ref="C17:C18"/>
    <mergeCell ref="A19:A20"/>
    <mergeCell ref="B19:D19"/>
    <mergeCell ref="B20:D20"/>
    <mergeCell ref="A21:C21"/>
    <mergeCell ref="A22:A25"/>
    <mergeCell ref="B22:B25"/>
    <mergeCell ref="C22:C25"/>
    <mergeCell ref="A26:A27"/>
    <mergeCell ref="B26:D26"/>
    <mergeCell ref="B27:D27"/>
    <mergeCell ref="A29:A30"/>
    <mergeCell ref="A2:D2"/>
    <mergeCell ref="A5:D5"/>
    <mergeCell ref="A6:A7"/>
    <mergeCell ref="B6:D6"/>
    <mergeCell ref="B7:D7"/>
    <mergeCell ref="A8:C8"/>
    <mergeCell ref="A9:A10"/>
    <mergeCell ref="B9:B10"/>
    <mergeCell ref="C9:C10"/>
    <mergeCell ref="A50:A51"/>
    <mergeCell ref="B50:D50"/>
    <mergeCell ref="B51:D51"/>
    <mergeCell ref="A52:C52"/>
    <mergeCell ref="A53:A55"/>
    <mergeCell ref="B53:B55"/>
    <mergeCell ref="C53:C55"/>
    <mergeCell ref="A56:A57"/>
    <mergeCell ref="B56:D56"/>
    <mergeCell ref="B57:D57"/>
    <mergeCell ref="A89:C89"/>
    <mergeCell ref="A93:D93"/>
    <mergeCell ref="A94:A95"/>
    <mergeCell ref="B94:D94"/>
    <mergeCell ref="B95:D95"/>
    <mergeCell ref="A96:C96"/>
    <mergeCell ref="A58:C58"/>
    <mergeCell ref="A59:A63"/>
    <mergeCell ref="B59:B63"/>
    <mergeCell ref="A66:C66"/>
    <mergeCell ref="A68:A69"/>
    <mergeCell ref="B68:D68"/>
    <mergeCell ref="B69:D69"/>
    <mergeCell ref="A70:C70"/>
    <mergeCell ref="B88:D88"/>
    <mergeCell ref="A72:A73"/>
    <mergeCell ref="B72:B73"/>
    <mergeCell ref="B74:D74"/>
    <mergeCell ref="A75:C75"/>
    <mergeCell ref="B78:D78"/>
    <mergeCell ref="A79:C79"/>
    <mergeCell ref="B81:D81"/>
    <mergeCell ref="A82:C82"/>
    <mergeCell ref="B76:B77"/>
    <mergeCell ref="A97:A102"/>
    <mergeCell ref="B97:B102"/>
    <mergeCell ref="C97:C102"/>
    <mergeCell ref="A103:A104"/>
    <mergeCell ref="B103:D103"/>
    <mergeCell ref="B104:D104"/>
    <mergeCell ref="A105:C105"/>
    <mergeCell ref="A106:A109"/>
    <mergeCell ref="B106:B109"/>
    <mergeCell ref="C106:C109"/>
    <mergeCell ref="A132:C132"/>
    <mergeCell ref="B133:B134"/>
    <mergeCell ref="A133:A134"/>
    <mergeCell ref="C133:C134"/>
    <mergeCell ref="A117:C117"/>
    <mergeCell ref="A118:A123"/>
    <mergeCell ref="B118:B123"/>
    <mergeCell ref="C118:C123"/>
    <mergeCell ref="A124:A125"/>
    <mergeCell ref="B124:D124"/>
    <mergeCell ref="B125:D125"/>
    <mergeCell ref="C176:C181"/>
    <mergeCell ref="B144:D144"/>
    <mergeCell ref="A145:C145"/>
    <mergeCell ref="B162:D162"/>
    <mergeCell ref="A163:C163"/>
    <mergeCell ref="C146:C161"/>
    <mergeCell ref="B146:B161"/>
    <mergeCell ref="A146:A161"/>
    <mergeCell ref="B164:B166"/>
    <mergeCell ref="A164:A166"/>
    <mergeCell ref="C164:C166"/>
    <mergeCell ref="A172:D172"/>
    <mergeCell ref="A173:A174"/>
    <mergeCell ref="B173:D173"/>
    <mergeCell ref="B174:D174"/>
    <mergeCell ref="A175:C175"/>
    <mergeCell ref="A176:A181"/>
    <mergeCell ref="B176:B181"/>
    <mergeCell ref="B204:D204"/>
    <mergeCell ref="A205:C205"/>
    <mergeCell ref="A206:A210"/>
    <mergeCell ref="B206:B210"/>
    <mergeCell ref="C206:C210"/>
    <mergeCell ref="B212:D212"/>
    <mergeCell ref="A202:A203"/>
    <mergeCell ref="B202:B203"/>
    <mergeCell ref="C202:C203"/>
    <mergeCell ref="A213:C213"/>
    <mergeCell ref="A215:D215"/>
    <mergeCell ref="B221:D221"/>
    <mergeCell ref="A222:C222"/>
    <mergeCell ref="A223:A229"/>
    <mergeCell ref="B223:B229"/>
    <mergeCell ref="C223:C229"/>
    <mergeCell ref="B230:D230"/>
    <mergeCell ref="A231:C231"/>
    <mergeCell ref="A216:A217"/>
    <mergeCell ref="B216:D216"/>
    <mergeCell ref="B217:D217"/>
    <mergeCell ref="A218:C218"/>
    <mergeCell ref="A219:A220"/>
    <mergeCell ref="B219:B220"/>
    <mergeCell ref="C219:C220"/>
    <mergeCell ref="A233:D233"/>
    <mergeCell ref="A234:A235"/>
    <mergeCell ref="B234:D234"/>
    <mergeCell ref="B235:D235"/>
    <mergeCell ref="A236:C236"/>
    <mergeCell ref="A237:A239"/>
    <mergeCell ref="B237:B239"/>
    <mergeCell ref="C237:C239"/>
    <mergeCell ref="A240:A245"/>
    <mergeCell ref="B240:B245"/>
    <mergeCell ref="C240:C245"/>
    <mergeCell ref="C266:C267"/>
    <mergeCell ref="B268:D268"/>
    <mergeCell ref="A269:C269"/>
    <mergeCell ref="B252:D252"/>
    <mergeCell ref="A253:C253"/>
    <mergeCell ref="A254:A257"/>
    <mergeCell ref="B254:B257"/>
    <mergeCell ref="C254:C257"/>
    <mergeCell ref="A258:D258"/>
    <mergeCell ref="A259:A260"/>
    <mergeCell ref="B259:D259"/>
    <mergeCell ref="B260:D260"/>
    <mergeCell ref="A261:C261"/>
    <mergeCell ref="A262:A265"/>
    <mergeCell ref="B262:B265"/>
    <mergeCell ref="C262:C265"/>
    <mergeCell ref="A266:A267"/>
    <mergeCell ref="B266:B267"/>
    <mergeCell ref="B283:D283"/>
    <mergeCell ref="A284:C284"/>
    <mergeCell ref="A285:A287"/>
    <mergeCell ref="B285:B287"/>
    <mergeCell ref="C285:C287"/>
    <mergeCell ref="B288:D288"/>
    <mergeCell ref="A289:C289"/>
    <mergeCell ref="C281:C282"/>
    <mergeCell ref="B281:B282"/>
    <mergeCell ref="A281:A282"/>
    <mergeCell ref="B279:D279"/>
    <mergeCell ref="A280:C280"/>
    <mergeCell ref="A270:A272"/>
    <mergeCell ref="B270:B272"/>
    <mergeCell ref="C270:C272"/>
    <mergeCell ref="A273:D273"/>
    <mergeCell ref="B274:D274"/>
    <mergeCell ref="A275:C275"/>
    <mergeCell ref="C276:C278"/>
    <mergeCell ref="B276:B278"/>
    <mergeCell ref="A276:A278"/>
    <mergeCell ref="C199:C201"/>
    <mergeCell ref="B199:B201"/>
    <mergeCell ref="A199:A201"/>
    <mergeCell ref="A182:A185"/>
    <mergeCell ref="B182:B185"/>
    <mergeCell ref="C182:C185"/>
    <mergeCell ref="A186:A188"/>
    <mergeCell ref="B186:B188"/>
    <mergeCell ref="C186:C188"/>
    <mergeCell ref="B197:D197"/>
    <mergeCell ref="A198:C198"/>
    <mergeCell ref="C43:C49"/>
    <mergeCell ref="B43:B49"/>
    <mergeCell ref="A43:A49"/>
    <mergeCell ref="C167:C171"/>
    <mergeCell ref="B167:B171"/>
    <mergeCell ref="A167:A171"/>
    <mergeCell ref="B83:B87"/>
    <mergeCell ref="A83:A87"/>
    <mergeCell ref="C83:C87"/>
    <mergeCell ref="C90:C92"/>
    <mergeCell ref="B90:B92"/>
    <mergeCell ref="A90:A92"/>
    <mergeCell ref="C141:C143"/>
    <mergeCell ref="A141:A143"/>
    <mergeCell ref="B141:B143"/>
    <mergeCell ref="A140:C140"/>
    <mergeCell ref="A110:A111"/>
    <mergeCell ref="B110:D110"/>
    <mergeCell ref="B111:D111"/>
    <mergeCell ref="A112:C112"/>
    <mergeCell ref="A113:A114"/>
    <mergeCell ref="B113:B114"/>
    <mergeCell ref="C113:C114"/>
    <mergeCell ref="B131:D131"/>
  </mergeCells>
  <pageMargins left="0.25" right="0.25" top="0.75" bottom="0.75" header="0.3" footer="0.3"/>
  <pageSetup paperSize="9" scale="60" fitToHeight="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3"/>
  <sheetViews>
    <sheetView topLeftCell="B1" zoomScale="25" zoomScaleNormal="25" workbookViewId="0">
      <pane ySplit="4" topLeftCell="A5" activePane="bottomLeft" state="frozen"/>
      <selection pane="bottomLeft" activeCell="H287" sqref="H287:N287"/>
    </sheetView>
  </sheetViews>
  <sheetFormatPr defaultRowHeight="18.75" outlineLevelRow="1" x14ac:dyDescent="0.25"/>
  <cols>
    <col min="1" max="1" width="6.85546875" style="76" customWidth="1"/>
    <col min="2" max="2" width="54.7109375" style="77" customWidth="1"/>
    <col min="3" max="3" width="88.28515625" style="77" customWidth="1"/>
    <col min="4" max="5" width="20.140625" style="77" customWidth="1"/>
    <col min="6" max="7" width="13.42578125" style="77" customWidth="1"/>
    <col min="8" max="9" width="14.7109375" style="77" customWidth="1"/>
    <col min="10" max="10" width="14.140625" style="77" customWidth="1"/>
    <col min="11" max="13" width="13.42578125" style="77" customWidth="1"/>
    <col min="14" max="14" width="35.140625" style="77" customWidth="1"/>
    <col min="15" max="15" width="9.140625" style="77"/>
    <col min="16" max="16" width="56.7109375" style="77" customWidth="1"/>
    <col min="17" max="16384" width="9.140625" style="77"/>
  </cols>
  <sheetData>
    <row r="1" spans="1:14" ht="118.5" customHeight="1" x14ac:dyDescent="0.25">
      <c r="N1" s="73" t="s">
        <v>352</v>
      </c>
    </row>
    <row r="2" spans="1:14" ht="28.5" customHeight="1" x14ac:dyDescent="0.25">
      <c r="A2" s="282" t="s">
        <v>353</v>
      </c>
      <c r="B2" s="283"/>
      <c r="C2" s="283"/>
      <c r="D2" s="282"/>
      <c r="E2" s="282"/>
      <c r="F2" s="282"/>
      <c r="G2" s="282"/>
      <c r="H2" s="282"/>
      <c r="I2" s="282"/>
      <c r="J2" s="282"/>
      <c r="K2" s="282"/>
      <c r="L2" s="282"/>
      <c r="M2" s="282"/>
      <c r="N2" s="282"/>
    </row>
    <row r="3" spans="1:14" ht="57.75" customHeight="1" x14ac:dyDescent="0.25">
      <c r="A3" s="284" t="s">
        <v>1</v>
      </c>
      <c r="B3" s="284" t="s">
        <v>354</v>
      </c>
      <c r="C3" s="284" t="s">
        <v>355</v>
      </c>
      <c r="D3" s="284" t="s">
        <v>356</v>
      </c>
      <c r="E3" s="284" t="s">
        <v>357</v>
      </c>
      <c r="F3" s="284" t="s">
        <v>358</v>
      </c>
      <c r="G3" s="284"/>
      <c r="H3" s="284"/>
      <c r="I3" s="284"/>
      <c r="J3" s="284"/>
      <c r="K3" s="284"/>
      <c r="L3" s="284"/>
      <c r="M3" s="284"/>
      <c r="N3" s="284" t="s">
        <v>359</v>
      </c>
    </row>
    <row r="4" spans="1:14" ht="42" customHeight="1" x14ac:dyDescent="0.25">
      <c r="A4" s="285"/>
      <c r="B4" s="285"/>
      <c r="C4" s="285"/>
      <c r="D4" s="285"/>
      <c r="E4" s="285"/>
      <c r="F4" s="124" t="s">
        <v>360</v>
      </c>
      <c r="G4" s="124" t="s">
        <v>361</v>
      </c>
      <c r="H4" s="124" t="s">
        <v>362</v>
      </c>
      <c r="I4" s="124" t="s">
        <v>363</v>
      </c>
      <c r="J4" s="124" t="s">
        <v>364</v>
      </c>
      <c r="K4" s="124" t="s">
        <v>365</v>
      </c>
      <c r="L4" s="124" t="s">
        <v>366</v>
      </c>
      <c r="M4" s="124" t="s">
        <v>367</v>
      </c>
      <c r="N4" s="285"/>
    </row>
    <row r="5" spans="1:14" s="76" customFormat="1" x14ac:dyDescent="0.25">
      <c r="A5" s="78">
        <v>1</v>
      </c>
      <c r="B5" s="78">
        <v>2</v>
      </c>
      <c r="C5" s="78">
        <v>3</v>
      </c>
      <c r="D5" s="78">
        <v>4</v>
      </c>
      <c r="E5" s="78">
        <v>5</v>
      </c>
      <c r="F5" s="78">
        <v>6</v>
      </c>
      <c r="G5" s="78">
        <v>7</v>
      </c>
      <c r="H5" s="78">
        <v>8</v>
      </c>
      <c r="I5" s="78">
        <v>9</v>
      </c>
      <c r="J5" s="78">
        <v>10</v>
      </c>
      <c r="K5" s="78">
        <v>11</v>
      </c>
      <c r="L5" s="78">
        <v>12</v>
      </c>
      <c r="M5" s="78">
        <v>13</v>
      </c>
      <c r="N5" s="78">
        <v>14</v>
      </c>
    </row>
    <row r="6" spans="1:14" ht="18" customHeight="1" x14ac:dyDescent="0.25">
      <c r="A6" s="280" t="s">
        <v>368</v>
      </c>
      <c r="B6" s="281"/>
      <c r="C6" s="281"/>
      <c r="D6" s="280"/>
      <c r="E6" s="280"/>
      <c r="F6" s="280"/>
      <c r="G6" s="280"/>
      <c r="H6" s="280"/>
      <c r="I6" s="280"/>
      <c r="J6" s="280"/>
      <c r="K6" s="280"/>
      <c r="L6" s="280"/>
      <c r="M6" s="280"/>
      <c r="N6" s="280"/>
    </row>
    <row r="7" spans="1:14" ht="18" customHeight="1" outlineLevel="1" x14ac:dyDescent="0.25">
      <c r="A7" s="279" t="s">
        <v>369</v>
      </c>
      <c r="B7" s="273"/>
      <c r="C7" s="273"/>
      <c r="D7" s="279"/>
      <c r="E7" s="279"/>
      <c r="F7" s="279"/>
      <c r="G7" s="279"/>
      <c r="H7" s="279"/>
      <c r="I7" s="279"/>
      <c r="J7" s="279"/>
      <c r="K7" s="279"/>
      <c r="L7" s="279"/>
      <c r="M7" s="279"/>
      <c r="N7" s="279"/>
    </row>
    <row r="8" spans="1:14" ht="167.25" customHeight="1" outlineLevel="1" x14ac:dyDescent="0.25">
      <c r="A8" s="117" t="s">
        <v>370</v>
      </c>
      <c r="B8" s="125" t="s">
        <v>804</v>
      </c>
      <c r="C8" s="125" t="s">
        <v>1220</v>
      </c>
      <c r="D8" s="123" t="s">
        <v>51</v>
      </c>
      <c r="E8" s="123">
        <v>0</v>
      </c>
      <c r="F8" s="123">
        <v>1</v>
      </c>
      <c r="G8" s="123">
        <v>1</v>
      </c>
      <c r="H8" s="123" t="s">
        <v>15</v>
      </c>
      <c r="I8" s="123" t="s">
        <v>15</v>
      </c>
      <c r="J8" s="123" t="s">
        <v>15</v>
      </c>
      <c r="K8" s="123" t="s">
        <v>15</v>
      </c>
      <c r="L8" s="123" t="s">
        <v>15</v>
      </c>
      <c r="M8" s="123" t="s">
        <v>15</v>
      </c>
      <c r="N8" s="123" t="s">
        <v>15</v>
      </c>
    </row>
    <row r="9" spans="1:14" ht="170.25" customHeight="1" outlineLevel="1" x14ac:dyDescent="0.25">
      <c r="A9" s="117" t="s">
        <v>372</v>
      </c>
      <c r="B9" s="125" t="s">
        <v>809</v>
      </c>
      <c r="C9" s="125" t="s">
        <v>1220</v>
      </c>
      <c r="D9" s="123" t="s">
        <v>1053</v>
      </c>
      <c r="E9" s="123">
        <v>0</v>
      </c>
      <c r="F9" s="123">
        <v>171</v>
      </c>
      <c r="G9" s="123">
        <v>186</v>
      </c>
      <c r="H9" s="123" t="s">
        <v>15</v>
      </c>
      <c r="I9" s="123" t="s">
        <v>15</v>
      </c>
      <c r="J9" s="123" t="s">
        <v>15</v>
      </c>
      <c r="K9" s="123" t="s">
        <v>15</v>
      </c>
      <c r="L9" s="123" t="s">
        <v>15</v>
      </c>
      <c r="M9" s="123" t="s">
        <v>15</v>
      </c>
      <c r="N9" s="123" t="s">
        <v>15</v>
      </c>
    </row>
    <row r="10" spans="1:14" ht="19.5" customHeight="1" outlineLevel="1" x14ac:dyDescent="0.25">
      <c r="A10" s="279" t="s">
        <v>373</v>
      </c>
      <c r="B10" s="273"/>
      <c r="C10" s="273"/>
      <c r="D10" s="279"/>
      <c r="E10" s="279"/>
      <c r="F10" s="279"/>
      <c r="G10" s="279"/>
      <c r="H10" s="279"/>
      <c r="I10" s="279"/>
      <c r="J10" s="279"/>
      <c r="K10" s="279"/>
      <c r="L10" s="279"/>
      <c r="M10" s="279"/>
      <c r="N10" s="279"/>
    </row>
    <row r="11" spans="1:14" ht="173.25" customHeight="1" outlineLevel="1" x14ac:dyDescent="0.25">
      <c r="A11" s="118" t="s">
        <v>145</v>
      </c>
      <c r="B11" s="125" t="s">
        <v>1105</v>
      </c>
      <c r="C11" s="125" t="s">
        <v>2594</v>
      </c>
      <c r="D11" s="123" t="s">
        <v>21</v>
      </c>
      <c r="E11" s="79">
        <v>0</v>
      </c>
      <c r="F11" s="79">
        <v>37</v>
      </c>
      <c r="G11" s="123" t="s">
        <v>15</v>
      </c>
      <c r="H11" s="123" t="s">
        <v>15</v>
      </c>
      <c r="I11" s="123" t="s">
        <v>15</v>
      </c>
      <c r="J11" s="123" t="s">
        <v>15</v>
      </c>
      <c r="K11" s="123" t="s">
        <v>15</v>
      </c>
      <c r="L11" s="123" t="s">
        <v>15</v>
      </c>
      <c r="M11" s="123" t="s">
        <v>15</v>
      </c>
      <c r="N11" s="123" t="s">
        <v>15</v>
      </c>
    </row>
    <row r="12" spans="1:14" ht="135" customHeight="1" outlineLevel="1" x14ac:dyDescent="0.25">
      <c r="A12" s="118" t="s">
        <v>155</v>
      </c>
      <c r="B12" s="125" t="s">
        <v>1332</v>
      </c>
      <c r="C12" s="125" t="s">
        <v>2595</v>
      </c>
      <c r="D12" s="123" t="s">
        <v>26</v>
      </c>
      <c r="E12" s="123">
        <v>113209</v>
      </c>
      <c r="F12" s="123" t="s">
        <v>15</v>
      </c>
      <c r="G12" s="123">
        <v>253861</v>
      </c>
      <c r="H12" s="123" t="s">
        <v>15</v>
      </c>
      <c r="I12" s="123" t="s">
        <v>15</v>
      </c>
      <c r="J12" s="123" t="s">
        <v>15</v>
      </c>
      <c r="K12" s="123" t="s">
        <v>15</v>
      </c>
      <c r="L12" s="123" t="s">
        <v>15</v>
      </c>
      <c r="M12" s="123" t="s">
        <v>15</v>
      </c>
      <c r="N12" s="123" t="s">
        <v>15</v>
      </c>
    </row>
    <row r="13" spans="1:14" ht="43.5" customHeight="1" outlineLevel="1" x14ac:dyDescent="0.25">
      <c r="A13" s="279" t="s">
        <v>1060</v>
      </c>
      <c r="B13" s="273"/>
      <c r="C13" s="273"/>
      <c r="D13" s="279"/>
      <c r="E13" s="279"/>
      <c r="F13" s="279"/>
      <c r="G13" s="279"/>
      <c r="H13" s="279"/>
      <c r="I13" s="279"/>
      <c r="J13" s="279"/>
      <c r="K13" s="279"/>
      <c r="L13" s="279"/>
      <c r="M13" s="279"/>
      <c r="N13" s="279"/>
    </row>
    <row r="14" spans="1:14" ht="153.75" customHeight="1" outlineLevel="1" x14ac:dyDescent="0.25">
      <c r="A14" s="117" t="s">
        <v>162</v>
      </c>
      <c r="B14" s="125" t="s">
        <v>813</v>
      </c>
      <c r="C14" s="125" t="s">
        <v>2596</v>
      </c>
      <c r="D14" s="123" t="s">
        <v>1057</v>
      </c>
      <c r="E14" s="123">
        <v>0</v>
      </c>
      <c r="F14" s="123">
        <v>37</v>
      </c>
      <c r="G14" s="123">
        <v>37</v>
      </c>
      <c r="H14" s="123" t="s">
        <v>15</v>
      </c>
      <c r="I14" s="123" t="s">
        <v>15</v>
      </c>
      <c r="J14" s="123" t="s">
        <v>15</v>
      </c>
      <c r="K14" s="123" t="s">
        <v>15</v>
      </c>
      <c r="L14" s="123" t="s">
        <v>15</v>
      </c>
      <c r="M14" s="123" t="s">
        <v>15</v>
      </c>
      <c r="N14" s="123" t="s">
        <v>15</v>
      </c>
    </row>
    <row r="15" spans="1:14" ht="206.25" outlineLevel="1" x14ac:dyDescent="0.25">
      <c r="A15" s="117" t="s">
        <v>169</v>
      </c>
      <c r="B15" s="125" t="s">
        <v>1289</v>
      </c>
      <c r="C15" s="125" t="s">
        <v>2597</v>
      </c>
      <c r="D15" s="123" t="s">
        <v>1057</v>
      </c>
      <c r="E15" s="123">
        <v>0</v>
      </c>
      <c r="F15" s="123">
        <v>4</v>
      </c>
      <c r="G15" s="123" t="s">
        <v>15</v>
      </c>
      <c r="H15" s="123" t="s">
        <v>15</v>
      </c>
      <c r="I15" s="123" t="s">
        <v>15</v>
      </c>
      <c r="J15" s="123" t="s">
        <v>15</v>
      </c>
      <c r="K15" s="123" t="s">
        <v>15</v>
      </c>
      <c r="L15" s="123" t="s">
        <v>15</v>
      </c>
      <c r="M15" s="123" t="s">
        <v>15</v>
      </c>
      <c r="N15" s="123" t="s">
        <v>15</v>
      </c>
    </row>
    <row r="16" spans="1:14" ht="184.5" customHeight="1" outlineLevel="1" x14ac:dyDescent="0.25">
      <c r="A16" s="117" t="s">
        <v>174</v>
      </c>
      <c r="B16" s="125" t="s">
        <v>1154</v>
      </c>
      <c r="C16" s="125" t="s">
        <v>2597</v>
      </c>
      <c r="D16" s="123" t="s">
        <v>1057</v>
      </c>
      <c r="E16" s="123">
        <v>0</v>
      </c>
      <c r="F16" s="123" t="s">
        <v>15</v>
      </c>
      <c r="G16" s="123">
        <v>4</v>
      </c>
      <c r="H16" s="123" t="s">
        <v>15</v>
      </c>
      <c r="I16" s="123" t="s">
        <v>15</v>
      </c>
      <c r="J16" s="123" t="s">
        <v>15</v>
      </c>
      <c r="K16" s="123" t="s">
        <v>15</v>
      </c>
      <c r="L16" s="123" t="s">
        <v>15</v>
      </c>
      <c r="M16" s="123" t="s">
        <v>15</v>
      </c>
      <c r="N16" s="123" t="s">
        <v>15</v>
      </c>
    </row>
    <row r="17" spans="1:14" ht="20.25" customHeight="1" outlineLevel="1" x14ac:dyDescent="0.25">
      <c r="A17" s="279" t="s">
        <v>1061</v>
      </c>
      <c r="B17" s="273"/>
      <c r="C17" s="273"/>
      <c r="D17" s="279"/>
      <c r="E17" s="279"/>
      <c r="F17" s="279"/>
      <c r="G17" s="279"/>
      <c r="H17" s="279"/>
      <c r="I17" s="279"/>
      <c r="J17" s="279"/>
      <c r="K17" s="279"/>
      <c r="L17" s="279"/>
      <c r="M17" s="279"/>
      <c r="N17" s="279"/>
    </row>
    <row r="18" spans="1:14" ht="150" outlineLevel="1" x14ac:dyDescent="0.25">
      <c r="A18" s="117" t="s">
        <v>180</v>
      </c>
      <c r="B18" s="125" t="s">
        <v>1290</v>
      </c>
      <c r="C18" s="125" t="s">
        <v>374</v>
      </c>
      <c r="D18" s="123" t="s">
        <v>21</v>
      </c>
      <c r="E18" s="79">
        <v>0</v>
      </c>
      <c r="F18" s="79">
        <v>78</v>
      </c>
      <c r="G18" s="79" t="s">
        <v>15</v>
      </c>
      <c r="H18" s="123" t="s">
        <v>15</v>
      </c>
      <c r="I18" s="123" t="s">
        <v>15</v>
      </c>
      <c r="J18" s="123" t="s">
        <v>15</v>
      </c>
      <c r="K18" s="123" t="s">
        <v>15</v>
      </c>
      <c r="L18" s="123" t="s">
        <v>15</v>
      </c>
      <c r="M18" s="123" t="s">
        <v>15</v>
      </c>
      <c r="N18" s="123" t="s">
        <v>15</v>
      </c>
    </row>
    <row r="19" spans="1:14" ht="93.75" outlineLevel="1" x14ac:dyDescent="0.25">
      <c r="A19" s="117" t="s">
        <v>186</v>
      </c>
      <c r="B19" s="125" t="s">
        <v>1155</v>
      </c>
      <c r="C19" s="125" t="s">
        <v>2598</v>
      </c>
      <c r="D19" s="123" t="s">
        <v>26</v>
      </c>
      <c r="E19" s="159">
        <v>665892</v>
      </c>
      <c r="F19" s="79" t="s">
        <v>15</v>
      </c>
      <c r="G19" s="158">
        <v>1503143</v>
      </c>
      <c r="H19" s="123" t="s">
        <v>15</v>
      </c>
      <c r="I19" s="123" t="s">
        <v>15</v>
      </c>
      <c r="J19" s="123" t="s">
        <v>15</v>
      </c>
      <c r="K19" s="123" t="s">
        <v>15</v>
      </c>
      <c r="L19" s="123" t="s">
        <v>15</v>
      </c>
      <c r="M19" s="123" t="s">
        <v>15</v>
      </c>
      <c r="N19" s="123" t="s">
        <v>15</v>
      </c>
    </row>
    <row r="20" spans="1:14" ht="22.5" customHeight="1" outlineLevel="1" x14ac:dyDescent="0.25">
      <c r="A20" s="279" t="s">
        <v>1062</v>
      </c>
      <c r="B20" s="273"/>
      <c r="C20" s="273"/>
      <c r="D20" s="279"/>
      <c r="E20" s="279"/>
      <c r="F20" s="279"/>
      <c r="G20" s="279"/>
      <c r="H20" s="279"/>
      <c r="I20" s="279"/>
      <c r="J20" s="279"/>
      <c r="K20" s="279"/>
      <c r="L20" s="279"/>
      <c r="M20" s="279"/>
      <c r="N20" s="279"/>
    </row>
    <row r="21" spans="1:14" ht="191.25" customHeight="1" outlineLevel="1" x14ac:dyDescent="0.25">
      <c r="A21" s="118" t="s">
        <v>198</v>
      </c>
      <c r="B21" s="125" t="s">
        <v>1291</v>
      </c>
      <c r="C21" s="125" t="s">
        <v>375</v>
      </c>
      <c r="D21" s="123" t="s">
        <v>1053</v>
      </c>
      <c r="E21" s="123">
        <v>0</v>
      </c>
      <c r="F21" s="123">
        <v>1</v>
      </c>
      <c r="G21" s="123" t="s">
        <v>15</v>
      </c>
      <c r="H21" s="123" t="s">
        <v>15</v>
      </c>
      <c r="I21" s="123" t="s">
        <v>15</v>
      </c>
      <c r="J21" s="123" t="s">
        <v>15</v>
      </c>
      <c r="K21" s="123" t="s">
        <v>15</v>
      </c>
      <c r="L21" s="123" t="s">
        <v>15</v>
      </c>
      <c r="M21" s="123" t="s">
        <v>15</v>
      </c>
      <c r="N21" s="123" t="s">
        <v>15</v>
      </c>
    </row>
    <row r="22" spans="1:14" ht="191.25" customHeight="1" outlineLevel="1" x14ac:dyDescent="0.25">
      <c r="A22" s="118" t="s">
        <v>207</v>
      </c>
      <c r="B22" s="125" t="s">
        <v>1156</v>
      </c>
      <c r="C22" s="125" t="s">
        <v>375</v>
      </c>
      <c r="D22" s="123" t="s">
        <v>1053</v>
      </c>
      <c r="E22" s="123">
        <v>0</v>
      </c>
      <c r="F22" s="123" t="s">
        <v>15</v>
      </c>
      <c r="G22" s="123">
        <v>1</v>
      </c>
      <c r="H22" s="123" t="s">
        <v>15</v>
      </c>
      <c r="I22" s="123" t="s">
        <v>15</v>
      </c>
      <c r="J22" s="123" t="s">
        <v>15</v>
      </c>
      <c r="K22" s="123" t="s">
        <v>15</v>
      </c>
      <c r="L22" s="123" t="s">
        <v>15</v>
      </c>
      <c r="M22" s="123" t="s">
        <v>15</v>
      </c>
      <c r="N22" s="123" t="s">
        <v>15</v>
      </c>
    </row>
    <row r="23" spans="1:14" ht="219" customHeight="1" outlineLevel="1" x14ac:dyDescent="0.25">
      <c r="A23" s="117" t="s">
        <v>214</v>
      </c>
      <c r="B23" s="125" t="s">
        <v>824</v>
      </c>
      <c r="C23" s="125" t="s">
        <v>376</v>
      </c>
      <c r="D23" s="123" t="s">
        <v>21</v>
      </c>
      <c r="E23" s="79">
        <v>0</v>
      </c>
      <c r="F23" s="79">
        <v>100</v>
      </c>
      <c r="G23" s="79" t="s">
        <v>15</v>
      </c>
      <c r="H23" s="123" t="s">
        <v>15</v>
      </c>
      <c r="I23" s="123" t="s">
        <v>15</v>
      </c>
      <c r="J23" s="123" t="s">
        <v>15</v>
      </c>
      <c r="K23" s="123" t="s">
        <v>15</v>
      </c>
      <c r="L23" s="123" t="s">
        <v>15</v>
      </c>
      <c r="M23" s="123" t="s">
        <v>15</v>
      </c>
      <c r="N23" s="123" t="s">
        <v>15</v>
      </c>
    </row>
    <row r="24" spans="1:14" ht="219" customHeight="1" outlineLevel="1" x14ac:dyDescent="0.25">
      <c r="A24" s="117" t="s">
        <v>218</v>
      </c>
      <c r="B24" s="125" t="s">
        <v>1335</v>
      </c>
      <c r="C24" s="125" t="s">
        <v>2599</v>
      </c>
      <c r="D24" s="123" t="s">
        <v>1053</v>
      </c>
      <c r="E24" s="159">
        <v>30</v>
      </c>
      <c r="F24" s="159" t="s">
        <v>15</v>
      </c>
      <c r="G24" s="159">
        <v>150</v>
      </c>
      <c r="H24" s="123" t="s">
        <v>15</v>
      </c>
      <c r="I24" s="123" t="s">
        <v>15</v>
      </c>
      <c r="J24" s="123" t="s">
        <v>15</v>
      </c>
      <c r="K24" s="123" t="s">
        <v>15</v>
      </c>
      <c r="L24" s="123" t="s">
        <v>15</v>
      </c>
      <c r="M24" s="123" t="s">
        <v>15</v>
      </c>
      <c r="N24" s="123" t="s">
        <v>15</v>
      </c>
    </row>
    <row r="25" spans="1:14" ht="175.5" customHeight="1" outlineLevel="1" x14ac:dyDescent="0.25">
      <c r="A25" s="117" t="s">
        <v>224</v>
      </c>
      <c r="B25" s="125" t="s">
        <v>1108</v>
      </c>
      <c r="C25" s="125" t="s">
        <v>377</v>
      </c>
      <c r="D25" s="123" t="s">
        <v>21</v>
      </c>
      <c r="E25" s="79">
        <v>0</v>
      </c>
      <c r="F25" s="79">
        <v>100</v>
      </c>
      <c r="G25" s="123" t="s">
        <v>15</v>
      </c>
      <c r="H25" s="123" t="s">
        <v>15</v>
      </c>
      <c r="I25" s="123" t="s">
        <v>15</v>
      </c>
      <c r="J25" s="123" t="s">
        <v>15</v>
      </c>
      <c r="K25" s="123" t="s">
        <v>15</v>
      </c>
      <c r="L25" s="123" t="s">
        <v>15</v>
      </c>
      <c r="M25" s="123" t="s">
        <v>15</v>
      </c>
      <c r="N25" s="123" t="s">
        <v>15</v>
      </c>
    </row>
    <row r="26" spans="1:14" ht="21" customHeight="1" x14ac:dyDescent="0.25">
      <c r="A26" s="278" t="s">
        <v>136</v>
      </c>
      <c r="B26" s="272"/>
      <c r="C26" s="272"/>
      <c r="D26" s="278"/>
      <c r="E26" s="278"/>
      <c r="F26" s="278"/>
      <c r="G26" s="278"/>
      <c r="H26" s="278"/>
      <c r="I26" s="278"/>
      <c r="J26" s="278"/>
      <c r="K26" s="278"/>
      <c r="L26" s="278"/>
      <c r="M26" s="278"/>
      <c r="N26" s="278"/>
    </row>
    <row r="27" spans="1:14" ht="23.25" customHeight="1" outlineLevel="1" x14ac:dyDescent="0.25">
      <c r="A27" s="279" t="s">
        <v>1068</v>
      </c>
      <c r="B27" s="273"/>
      <c r="C27" s="273"/>
      <c r="D27" s="279"/>
      <c r="E27" s="279"/>
      <c r="F27" s="279"/>
      <c r="G27" s="279"/>
      <c r="H27" s="279"/>
      <c r="I27" s="279"/>
      <c r="J27" s="279"/>
      <c r="K27" s="279"/>
      <c r="L27" s="279"/>
      <c r="M27" s="279"/>
      <c r="N27" s="279"/>
    </row>
    <row r="28" spans="1:14" ht="252" customHeight="1" outlineLevel="1" x14ac:dyDescent="0.25">
      <c r="A28" s="117" t="s">
        <v>229</v>
      </c>
      <c r="B28" s="125" t="s">
        <v>831</v>
      </c>
      <c r="C28" s="125" t="s">
        <v>378</v>
      </c>
      <c r="D28" s="123" t="s">
        <v>1053</v>
      </c>
      <c r="E28" s="123">
        <v>0</v>
      </c>
      <c r="F28" s="123">
        <v>199</v>
      </c>
      <c r="G28" s="123">
        <v>303</v>
      </c>
      <c r="H28" s="123" t="s">
        <v>15</v>
      </c>
      <c r="I28" s="123" t="s">
        <v>15</v>
      </c>
      <c r="J28" s="123" t="s">
        <v>15</v>
      </c>
      <c r="K28" s="123" t="s">
        <v>15</v>
      </c>
      <c r="L28" s="123" t="s">
        <v>15</v>
      </c>
      <c r="M28" s="123" t="s">
        <v>15</v>
      </c>
      <c r="N28" s="123" t="s">
        <v>15</v>
      </c>
    </row>
    <row r="29" spans="1:14" ht="162.75" customHeight="1" outlineLevel="1" x14ac:dyDescent="0.25">
      <c r="A29" s="117" t="s">
        <v>235</v>
      </c>
      <c r="B29" s="125" t="s">
        <v>1104</v>
      </c>
      <c r="C29" s="125" t="s">
        <v>2600</v>
      </c>
      <c r="D29" s="123" t="s">
        <v>1053</v>
      </c>
      <c r="E29" s="123">
        <v>0</v>
      </c>
      <c r="F29" s="123">
        <v>1</v>
      </c>
      <c r="G29" s="123" t="s">
        <v>15</v>
      </c>
      <c r="H29" s="123" t="s">
        <v>15</v>
      </c>
      <c r="I29" s="123" t="s">
        <v>15</v>
      </c>
      <c r="J29" s="123" t="s">
        <v>15</v>
      </c>
      <c r="K29" s="123" t="s">
        <v>15</v>
      </c>
      <c r="L29" s="123" t="s">
        <v>15</v>
      </c>
      <c r="M29" s="123" t="s">
        <v>15</v>
      </c>
      <c r="N29" s="123" t="s">
        <v>15</v>
      </c>
    </row>
    <row r="30" spans="1:14" ht="136.5" customHeight="1" outlineLevel="1" x14ac:dyDescent="0.25">
      <c r="A30" s="117" t="s">
        <v>243</v>
      </c>
      <c r="B30" s="125" t="s">
        <v>838</v>
      </c>
      <c r="C30" s="125" t="s">
        <v>379</v>
      </c>
      <c r="D30" s="123" t="s">
        <v>1053</v>
      </c>
      <c r="E30" s="123">
        <v>0</v>
      </c>
      <c r="F30" s="123">
        <v>91</v>
      </c>
      <c r="G30" s="123">
        <v>136</v>
      </c>
      <c r="H30" s="123" t="s">
        <v>15</v>
      </c>
      <c r="I30" s="123" t="s">
        <v>15</v>
      </c>
      <c r="J30" s="123" t="s">
        <v>15</v>
      </c>
      <c r="K30" s="123" t="s">
        <v>15</v>
      </c>
      <c r="L30" s="123" t="s">
        <v>15</v>
      </c>
      <c r="M30" s="123" t="s">
        <v>15</v>
      </c>
      <c r="N30" s="123" t="s">
        <v>15</v>
      </c>
    </row>
    <row r="31" spans="1:14" ht="135.75" customHeight="1" outlineLevel="1" x14ac:dyDescent="0.25">
      <c r="A31" s="117" t="s">
        <v>264</v>
      </c>
      <c r="B31" s="125" t="s">
        <v>841</v>
      </c>
      <c r="C31" s="125" t="s">
        <v>380</v>
      </c>
      <c r="D31" s="123" t="s">
        <v>1053</v>
      </c>
      <c r="E31" s="123">
        <v>0</v>
      </c>
      <c r="F31" s="123">
        <v>190</v>
      </c>
      <c r="G31" s="123">
        <v>321</v>
      </c>
      <c r="H31" s="123" t="s">
        <v>15</v>
      </c>
      <c r="I31" s="123" t="s">
        <v>15</v>
      </c>
      <c r="J31" s="123" t="s">
        <v>15</v>
      </c>
      <c r="K31" s="123" t="s">
        <v>15</v>
      </c>
      <c r="L31" s="123" t="s">
        <v>15</v>
      </c>
      <c r="M31" s="123" t="s">
        <v>15</v>
      </c>
      <c r="N31" s="123" t="s">
        <v>15</v>
      </c>
    </row>
    <row r="32" spans="1:14" ht="229.5" customHeight="1" outlineLevel="1" x14ac:dyDescent="0.25">
      <c r="A32" s="117" t="s">
        <v>271</v>
      </c>
      <c r="B32" s="125" t="s">
        <v>844</v>
      </c>
      <c r="C32" s="125" t="s">
        <v>381</v>
      </c>
      <c r="D32" s="123" t="s">
        <v>1053</v>
      </c>
      <c r="E32" s="123">
        <v>0</v>
      </c>
      <c r="F32" s="123">
        <v>5329</v>
      </c>
      <c r="G32" s="123">
        <v>7995</v>
      </c>
      <c r="H32" s="123" t="s">
        <v>15</v>
      </c>
      <c r="I32" s="123" t="s">
        <v>15</v>
      </c>
      <c r="J32" s="123" t="s">
        <v>15</v>
      </c>
      <c r="K32" s="123" t="s">
        <v>15</v>
      </c>
      <c r="L32" s="123" t="s">
        <v>15</v>
      </c>
      <c r="M32" s="123" t="s">
        <v>15</v>
      </c>
      <c r="N32" s="123" t="s">
        <v>15</v>
      </c>
    </row>
    <row r="33" spans="1:14" ht="238.5" customHeight="1" outlineLevel="1" x14ac:dyDescent="0.25">
      <c r="A33" s="117" t="s">
        <v>276</v>
      </c>
      <c r="B33" s="125" t="s">
        <v>1109</v>
      </c>
      <c r="C33" s="125" t="s">
        <v>382</v>
      </c>
      <c r="D33" s="123" t="s">
        <v>1053</v>
      </c>
      <c r="E33" s="123">
        <v>0</v>
      </c>
      <c r="F33" s="123">
        <v>36</v>
      </c>
      <c r="G33" s="123" t="s">
        <v>15</v>
      </c>
      <c r="H33" s="123" t="s">
        <v>15</v>
      </c>
      <c r="I33" s="123" t="s">
        <v>15</v>
      </c>
      <c r="J33" s="123" t="s">
        <v>15</v>
      </c>
      <c r="K33" s="123" t="s">
        <v>15</v>
      </c>
      <c r="L33" s="123" t="s">
        <v>15</v>
      </c>
      <c r="M33" s="123" t="s">
        <v>15</v>
      </c>
      <c r="N33" s="123" t="s">
        <v>15</v>
      </c>
    </row>
    <row r="34" spans="1:14" ht="21" customHeight="1" x14ac:dyDescent="0.25">
      <c r="A34" s="278" t="s">
        <v>1223</v>
      </c>
      <c r="B34" s="272"/>
      <c r="C34" s="272"/>
      <c r="D34" s="278"/>
      <c r="E34" s="278"/>
      <c r="F34" s="278"/>
      <c r="G34" s="278"/>
      <c r="H34" s="278"/>
      <c r="I34" s="278"/>
      <c r="J34" s="278"/>
      <c r="K34" s="278"/>
      <c r="L34" s="278"/>
      <c r="M34" s="278"/>
      <c r="N34" s="278"/>
    </row>
    <row r="35" spans="1:14" ht="19.5" customHeight="1" outlineLevel="1" x14ac:dyDescent="0.25">
      <c r="A35" s="279" t="s">
        <v>1069</v>
      </c>
      <c r="B35" s="273"/>
      <c r="C35" s="273"/>
      <c r="D35" s="279"/>
      <c r="E35" s="279"/>
      <c r="F35" s="279"/>
      <c r="G35" s="279"/>
      <c r="H35" s="279"/>
      <c r="I35" s="279"/>
      <c r="J35" s="279"/>
      <c r="K35" s="279"/>
      <c r="L35" s="279"/>
      <c r="M35" s="279"/>
      <c r="N35" s="279"/>
    </row>
    <row r="36" spans="1:14" ht="187.5" outlineLevel="1" x14ac:dyDescent="0.25">
      <c r="A36" s="117" t="s">
        <v>282</v>
      </c>
      <c r="B36" s="125" t="s">
        <v>848</v>
      </c>
      <c r="C36" s="125" t="s">
        <v>1157</v>
      </c>
      <c r="D36" s="123" t="s">
        <v>21</v>
      </c>
      <c r="E36" s="79">
        <v>0</v>
      </c>
      <c r="F36" s="79">
        <v>80</v>
      </c>
      <c r="G36" s="123" t="s">
        <v>15</v>
      </c>
      <c r="H36" s="123" t="s">
        <v>15</v>
      </c>
      <c r="I36" s="123" t="s">
        <v>15</v>
      </c>
      <c r="J36" s="123" t="s">
        <v>15</v>
      </c>
      <c r="K36" s="123" t="s">
        <v>15</v>
      </c>
      <c r="L36" s="123" t="s">
        <v>15</v>
      </c>
      <c r="M36" s="123" t="s">
        <v>15</v>
      </c>
      <c r="N36" s="123" t="s">
        <v>15</v>
      </c>
    </row>
    <row r="37" spans="1:14" ht="318.75" outlineLevel="1" x14ac:dyDescent="0.25">
      <c r="A37" s="117" t="s">
        <v>287</v>
      </c>
      <c r="B37" s="125" t="s">
        <v>1212</v>
      </c>
      <c r="C37" s="125" t="s">
        <v>2601</v>
      </c>
      <c r="D37" s="123" t="s">
        <v>1053</v>
      </c>
      <c r="E37" s="159">
        <v>0</v>
      </c>
      <c r="F37" s="159" t="s">
        <v>15</v>
      </c>
      <c r="G37" s="159">
        <v>1</v>
      </c>
      <c r="H37" s="123" t="s">
        <v>15</v>
      </c>
      <c r="I37" s="123" t="s">
        <v>15</v>
      </c>
      <c r="J37" s="123" t="s">
        <v>15</v>
      </c>
      <c r="K37" s="123" t="s">
        <v>15</v>
      </c>
      <c r="L37" s="123" t="s">
        <v>15</v>
      </c>
      <c r="M37" s="123" t="s">
        <v>15</v>
      </c>
      <c r="N37" s="123" t="s">
        <v>15</v>
      </c>
    </row>
    <row r="38" spans="1:14" ht="408.75" customHeight="1" outlineLevel="1" x14ac:dyDescent="0.25">
      <c r="A38" s="117" t="s">
        <v>293</v>
      </c>
      <c r="B38" s="125" t="s">
        <v>850</v>
      </c>
      <c r="C38" s="125" t="s">
        <v>2593</v>
      </c>
      <c r="D38" s="123" t="s">
        <v>1057</v>
      </c>
      <c r="E38" s="123">
        <v>0</v>
      </c>
      <c r="F38" s="123">
        <v>1</v>
      </c>
      <c r="G38" s="123">
        <v>1</v>
      </c>
      <c r="H38" s="123" t="s">
        <v>15</v>
      </c>
      <c r="I38" s="123" t="s">
        <v>15</v>
      </c>
      <c r="J38" s="123" t="s">
        <v>15</v>
      </c>
      <c r="K38" s="123" t="s">
        <v>15</v>
      </c>
      <c r="L38" s="123" t="s">
        <v>15</v>
      </c>
      <c r="M38" s="123" t="s">
        <v>15</v>
      </c>
      <c r="N38" s="123" t="s">
        <v>15</v>
      </c>
    </row>
    <row r="39" spans="1:14" ht="56.25" outlineLevel="1" x14ac:dyDescent="0.25">
      <c r="A39" s="117" t="s">
        <v>309</v>
      </c>
      <c r="B39" s="125" t="s">
        <v>853</v>
      </c>
      <c r="C39" s="125" t="s">
        <v>383</v>
      </c>
      <c r="D39" s="123" t="s">
        <v>1057</v>
      </c>
      <c r="E39" s="123">
        <v>0</v>
      </c>
      <c r="F39" s="123">
        <v>1</v>
      </c>
      <c r="G39" s="123" t="s">
        <v>15</v>
      </c>
      <c r="H39" s="123" t="s">
        <v>15</v>
      </c>
      <c r="I39" s="123" t="s">
        <v>15</v>
      </c>
      <c r="J39" s="123" t="s">
        <v>15</v>
      </c>
      <c r="K39" s="123" t="s">
        <v>15</v>
      </c>
      <c r="L39" s="123" t="s">
        <v>15</v>
      </c>
      <c r="M39" s="123" t="s">
        <v>15</v>
      </c>
      <c r="N39" s="123" t="s">
        <v>15</v>
      </c>
    </row>
    <row r="40" spans="1:14" ht="20.25" customHeight="1" x14ac:dyDescent="0.25">
      <c r="A40" s="278" t="s">
        <v>1225</v>
      </c>
      <c r="B40" s="272"/>
      <c r="C40" s="272"/>
      <c r="D40" s="278"/>
      <c r="E40" s="278"/>
      <c r="F40" s="278"/>
      <c r="G40" s="278"/>
      <c r="H40" s="278"/>
      <c r="I40" s="278"/>
      <c r="J40" s="278"/>
      <c r="K40" s="278"/>
      <c r="L40" s="278"/>
      <c r="M40" s="278"/>
      <c r="N40" s="278"/>
    </row>
    <row r="41" spans="1:14" ht="20.25" customHeight="1" outlineLevel="1" x14ac:dyDescent="0.25">
      <c r="A41" s="279" t="s">
        <v>384</v>
      </c>
      <c r="B41" s="273"/>
      <c r="C41" s="273"/>
      <c r="D41" s="279"/>
      <c r="E41" s="279"/>
      <c r="F41" s="279"/>
      <c r="G41" s="279"/>
      <c r="H41" s="279"/>
      <c r="I41" s="279"/>
      <c r="J41" s="279"/>
      <c r="K41" s="279"/>
      <c r="L41" s="279"/>
      <c r="M41" s="279"/>
      <c r="N41" s="279"/>
    </row>
    <row r="42" spans="1:14" ht="80.25" customHeight="1" outlineLevel="1" x14ac:dyDescent="0.25">
      <c r="A42" s="117" t="s">
        <v>314</v>
      </c>
      <c r="B42" s="125" t="s">
        <v>857</v>
      </c>
      <c r="C42" s="125" t="s">
        <v>385</v>
      </c>
      <c r="D42" s="123" t="s">
        <v>51</v>
      </c>
      <c r="E42" s="123">
        <v>0</v>
      </c>
      <c r="F42" s="123">
        <v>1</v>
      </c>
      <c r="G42" s="123">
        <v>1</v>
      </c>
      <c r="H42" s="123" t="s">
        <v>15</v>
      </c>
      <c r="I42" s="123" t="s">
        <v>15</v>
      </c>
      <c r="J42" s="123" t="s">
        <v>15</v>
      </c>
      <c r="K42" s="123" t="s">
        <v>15</v>
      </c>
      <c r="L42" s="123" t="s">
        <v>15</v>
      </c>
      <c r="M42" s="123" t="s">
        <v>15</v>
      </c>
      <c r="N42" s="123" t="s">
        <v>15</v>
      </c>
    </row>
    <row r="43" spans="1:14" ht="96.75" customHeight="1" outlineLevel="1" x14ac:dyDescent="0.25">
      <c r="A43" s="117" t="s">
        <v>327</v>
      </c>
      <c r="B43" s="125" t="s">
        <v>860</v>
      </c>
      <c r="C43" s="125" t="s">
        <v>386</v>
      </c>
      <c r="D43" s="123" t="s">
        <v>21</v>
      </c>
      <c r="E43" s="79">
        <v>0</v>
      </c>
      <c r="F43" s="79">
        <v>95</v>
      </c>
      <c r="G43" s="79" t="s">
        <v>15</v>
      </c>
      <c r="H43" s="123" t="s">
        <v>15</v>
      </c>
      <c r="I43" s="123" t="s">
        <v>15</v>
      </c>
      <c r="J43" s="123" t="s">
        <v>15</v>
      </c>
      <c r="K43" s="123" t="s">
        <v>15</v>
      </c>
      <c r="L43" s="123" t="s">
        <v>15</v>
      </c>
      <c r="M43" s="123" t="s">
        <v>15</v>
      </c>
      <c r="N43" s="123" t="s">
        <v>15</v>
      </c>
    </row>
    <row r="44" spans="1:14" ht="96.75" customHeight="1" outlineLevel="1" x14ac:dyDescent="0.25">
      <c r="A44" s="117" t="s">
        <v>332</v>
      </c>
      <c r="B44" s="125" t="s">
        <v>1159</v>
      </c>
      <c r="C44" s="125" t="s">
        <v>1221</v>
      </c>
      <c r="D44" s="123" t="s">
        <v>26</v>
      </c>
      <c r="E44" s="159">
        <v>84</v>
      </c>
      <c r="F44" s="159" t="s">
        <v>15</v>
      </c>
      <c r="G44" s="159">
        <v>161</v>
      </c>
      <c r="H44" s="159" t="s">
        <v>15</v>
      </c>
      <c r="I44" s="123" t="s">
        <v>15</v>
      </c>
      <c r="J44" s="123" t="s">
        <v>15</v>
      </c>
      <c r="K44" s="123" t="s">
        <v>15</v>
      </c>
      <c r="L44" s="123" t="s">
        <v>15</v>
      </c>
      <c r="M44" s="123" t="s">
        <v>15</v>
      </c>
      <c r="N44" s="123" t="s">
        <v>15</v>
      </c>
    </row>
    <row r="45" spans="1:14" ht="96" customHeight="1" outlineLevel="1" x14ac:dyDescent="0.25">
      <c r="A45" s="117" t="s">
        <v>337</v>
      </c>
      <c r="B45" s="125" t="s">
        <v>863</v>
      </c>
      <c r="C45" s="125" t="s">
        <v>387</v>
      </c>
      <c r="D45" s="123" t="s">
        <v>51</v>
      </c>
      <c r="E45" s="123">
        <v>0</v>
      </c>
      <c r="F45" s="123">
        <v>1</v>
      </c>
      <c r="G45" s="123">
        <v>1</v>
      </c>
      <c r="H45" s="123" t="s">
        <v>15</v>
      </c>
      <c r="I45" s="123" t="s">
        <v>15</v>
      </c>
      <c r="J45" s="123" t="s">
        <v>15</v>
      </c>
      <c r="K45" s="123" t="s">
        <v>15</v>
      </c>
      <c r="L45" s="123" t="s">
        <v>15</v>
      </c>
      <c r="M45" s="123" t="s">
        <v>15</v>
      </c>
      <c r="N45" s="123" t="s">
        <v>15</v>
      </c>
    </row>
    <row r="46" spans="1:14" ht="75.75" customHeight="1" outlineLevel="1" x14ac:dyDescent="0.25">
      <c r="A46" s="117" t="s">
        <v>342</v>
      </c>
      <c r="B46" s="125" t="s">
        <v>1292</v>
      </c>
      <c r="C46" s="125" t="s">
        <v>388</v>
      </c>
      <c r="D46" s="123" t="s">
        <v>84</v>
      </c>
      <c r="E46" s="79">
        <v>0.32</v>
      </c>
      <c r="F46" s="79">
        <v>2.2000000000000002</v>
      </c>
      <c r="G46" s="123" t="s">
        <v>15</v>
      </c>
      <c r="H46" s="123" t="s">
        <v>15</v>
      </c>
      <c r="I46" s="123" t="s">
        <v>15</v>
      </c>
      <c r="J46" s="123" t="s">
        <v>15</v>
      </c>
      <c r="K46" s="123" t="s">
        <v>15</v>
      </c>
      <c r="L46" s="123" t="s">
        <v>15</v>
      </c>
      <c r="M46" s="123" t="s">
        <v>15</v>
      </c>
      <c r="N46" s="123" t="s">
        <v>15</v>
      </c>
    </row>
    <row r="47" spans="1:14" ht="83.25" customHeight="1" outlineLevel="1" x14ac:dyDescent="0.25">
      <c r="A47" s="117" t="s">
        <v>347</v>
      </c>
      <c r="B47" s="125" t="s">
        <v>1158</v>
      </c>
      <c r="C47" s="125" t="s">
        <v>388</v>
      </c>
      <c r="D47" s="123" t="s">
        <v>84</v>
      </c>
      <c r="E47" s="79">
        <v>0.32</v>
      </c>
      <c r="F47" s="79" t="s">
        <v>15</v>
      </c>
      <c r="G47" s="79">
        <v>2.2000000000000002</v>
      </c>
      <c r="H47" s="123" t="s">
        <v>15</v>
      </c>
      <c r="I47" s="123" t="s">
        <v>15</v>
      </c>
      <c r="J47" s="123" t="s">
        <v>15</v>
      </c>
      <c r="K47" s="123" t="s">
        <v>15</v>
      </c>
      <c r="L47" s="123" t="s">
        <v>15</v>
      </c>
      <c r="M47" s="123" t="s">
        <v>15</v>
      </c>
      <c r="N47" s="123" t="s">
        <v>15</v>
      </c>
    </row>
    <row r="48" spans="1:14" x14ac:dyDescent="0.25">
      <c r="A48" s="280" t="s">
        <v>1797</v>
      </c>
      <c r="B48" s="281"/>
      <c r="C48" s="281"/>
      <c r="D48" s="280"/>
      <c r="E48" s="280"/>
      <c r="F48" s="280"/>
      <c r="G48" s="280"/>
      <c r="H48" s="280"/>
      <c r="I48" s="280"/>
      <c r="J48" s="280"/>
      <c r="K48" s="280"/>
      <c r="L48" s="280"/>
      <c r="M48" s="280"/>
      <c r="N48" s="280"/>
    </row>
    <row r="49" spans="1:14" outlineLevel="1" x14ac:dyDescent="0.25">
      <c r="A49" s="412" t="s">
        <v>2562</v>
      </c>
      <c r="B49" s="413"/>
      <c r="C49" s="413"/>
      <c r="D49" s="413"/>
      <c r="E49" s="413"/>
      <c r="F49" s="413"/>
      <c r="G49" s="413"/>
      <c r="H49" s="413"/>
      <c r="I49" s="413"/>
      <c r="J49" s="413"/>
      <c r="K49" s="413"/>
      <c r="L49" s="413"/>
      <c r="M49" s="413"/>
      <c r="N49" s="414"/>
    </row>
    <row r="50" spans="1:14" ht="150" outlineLevel="1" x14ac:dyDescent="0.25">
      <c r="A50" s="117" t="s">
        <v>399</v>
      </c>
      <c r="B50" s="219" t="s">
        <v>1798</v>
      </c>
      <c r="C50" s="219" t="s">
        <v>2602</v>
      </c>
      <c r="D50" s="218" t="s">
        <v>1053</v>
      </c>
      <c r="E50" s="218">
        <v>0</v>
      </c>
      <c r="F50" s="218" t="s">
        <v>15</v>
      </c>
      <c r="G50" s="218" t="s">
        <v>15</v>
      </c>
      <c r="H50" s="218">
        <v>103</v>
      </c>
      <c r="I50" s="218" t="s">
        <v>15</v>
      </c>
      <c r="J50" s="218" t="s">
        <v>15</v>
      </c>
      <c r="K50" s="218" t="s">
        <v>15</v>
      </c>
      <c r="L50" s="218" t="s">
        <v>15</v>
      </c>
      <c r="M50" s="218" t="s">
        <v>15</v>
      </c>
      <c r="N50" s="218" t="s">
        <v>15</v>
      </c>
    </row>
    <row r="51" spans="1:14" ht="300" outlineLevel="1" x14ac:dyDescent="0.25">
      <c r="A51" s="117" t="s">
        <v>401</v>
      </c>
      <c r="B51" s="219" t="s">
        <v>1799</v>
      </c>
      <c r="C51" s="219" t="s">
        <v>2603</v>
      </c>
      <c r="D51" s="218" t="s">
        <v>1053</v>
      </c>
      <c r="E51" s="218">
        <v>0</v>
      </c>
      <c r="F51" s="218" t="s">
        <v>15</v>
      </c>
      <c r="G51" s="218" t="s">
        <v>15</v>
      </c>
      <c r="H51" s="218">
        <v>30</v>
      </c>
      <c r="I51" s="218" t="s">
        <v>15</v>
      </c>
      <c r="J51" s="218" t="s">
        <v>15</v>
      </c>
      <c r="K51" s="218" t="s">
        <v>15</v>
      </c>
      <c r="L51" s="218" t="s">
        <v>15</v>
      </c>
      <c r="M51" s="218" t="s">
        <v>15</v>
      </c>
      <c r="N51" s="218" t="s">
        <v>15</v>
      </c>
    </row>
    <row r="52" spans="1:14" ht="225" outlineLevel="1" x14ac:dyDescent="0.25">
      <c r="A52" s="117" t="s">
        <v>403</v>
      </c>
      <c r="B52" s="219" t="s">
        <v>1800</v>
      </c>
      <c r="C52" s="219" t="s">
        <v>2604</v>
      </c>
      <c r="D52" s="218" t="s">
        <v>1053</v>
      </c>
      <c r="E52" s="218">
        <v>0</v>
      </c>
      <c r="F52" s="218" t="s">
        <v>15</v>
      </c>
      <c r="G52" s="218" t="s">
        <v>15</v>
      </c>
      <c r="H52" s="218">
        <v>808</v>
      </c>
      <c r="I52" s="218" t="s">
        <v>15</v>
      </c>
      <c r="J52" s="218" t="s">
        <v>15</v>
      </c>
      <c r="K52" s="218" t="s">
        <v>15</v>
      </c>
      <c r="L52" s="218" t="s">
        <v>15</v>
      </c>
      <c r="M52" s="218" t="s">
        <v>15</v>
      </c>
      <c r="N52" s="218" t="s">
        <v>15</v>
      </c>
    </row>
    <row r="53" spans="1:14" ht="300" outlineLevel="1" x14ac:dyDescent="0.25">
      <c r="A53" s="117" t="s">
        <v>405</v>
      </c>
      <c r="B53" s="219" t="s">
        <v>1801</v>
      </c>
      <c r="C53" s="219" t="s">
        <v>2605</v>
      </c>
      <c r="D53" s="218" t="s">
        <v>1053</v>
      </c>
      <c r="E53" s="218">
        <v>0</v>
      </c>
      <c r="F53" s="218" t="s">
        <v>15</v>
      </c>
      <c r="G53" s="218" t="s">
        <v>15</v>
      </c>
      <c r="H53" s="218">
        <v>96</v>
      </c>
      <c r="I53" s="218" t="s">
        <v>15</v>
      </c>
      <c r="J53" s="218" t="s">
        <v>15</v>
      </c>
      <c r="K53" s="218" t="s">
        <v>15</v>
      </c>
      <c r="L53" s="218" t="s">
        <v>15</v>
      </c>
      <c r="M53" s="218" t="s">
        <v>15</v>
      </c>
      <c r="N53" s="218" t="s">
        <v>15</v>
      </c>
    </row>
    <row r="54" spans="1:14" x14ac:dyDescent="0.25">
      <c r="A54" s="280" t="s">
        <v>1802</v>
      </c>
      <c r="B54" s="281"/>
      <c r="C54" s="281"/>
      <c r="D54" s="280"/>
      <c r="E54" s="280"/>
      <c r="F54" s="280"/>
      <c r="G54" s="280"/>
      <c r="H54" s="280"/>
      <c r="I54" s="280"/>
      <c r="J54" s="280"/>
      <c r="K54" s="280"/>
      <c r="L54" s="280"/>
      <c r="M54" s="280"/>
      <c r="N54" s="280"/>
    </row>
    <row r="55" spans="1:14" outlineLevel="1" x14ac:dyDescent="0.25">
      <c r="A55" s="412" t="s">
        <v>2563</v>
      </c>
      <c r="B55" s="413"/>
      <c r="C55" s="413"/>
      <c r="D55" s="413"/>
      <c r="E55" s="413"/>
      <c r="F55" s="413"/>
      <c r="G55" s="413"/>
      <c r="H55" s="413"/>
      <c r="I55" s="413"/>
      <c r="J55" s="413"/>
      <c r="K55" s="413"/>
      <c r="L55" s="413"/>
      <c r="M55" s="413"/>
      <c r="N55" s="414"/>
    </row>
    <row r="56" spans="1:14" ht="131.25" outlineLevel="1" x14ac:dyDescent="0.25">
      <c r="A56" s="117" t="s">
        <v>407</v>
      </c>
      <c r="B56" s="219" t="s">
        <v>1343</v>
      </c>
      <c r="C56" s="219" t="s">
        <v>2606</v>
      </c>
      <c r="D56" s="218" t="s">
        <v>84</v>
      </c>
      <c r="E56" s="218">
        <v>12.015000000000001</v>
      </c>
      <c r="F56" s="218" t="s">
        <v>15</v>
      </c>
      <c r="G56" s="218" t="s">
        <v>15</v>
      </c>
      <c r="H56" s="218">
        <v>13.135999999999999</v>
      </c>
      <c r="I56" s="218">
        <v>13.135999999999999</v>
      </c>
      <c r="J56" s="218">
        <v>13.135999999999999</v>
      </c>
      <c r="K56" s="218">
        <v>13.135999999999999</v>
      </c>
      <c r="L56" s="218">
        <v>13.135999999999999</v>
      </c>
      <c r="M56" s="218">
        <v>13.135999999999999</v>
      </c>
      <c r="N56" s="218" t="s">
        <v>15</v>
      </c>
    </row>
    <row r="57" spans="1:14" ht="243.75" outlineLevel="1" x14ac:dyDescent="0.25">
      <c r="A57" s="117" t="s">
        <v>409</v>
      </c>
      <c r="B57" s="219" t="s">
        <v>1803</v>
      </c>
      <c r="C57" s="219" t="s">
        <v>2607</v>
      </c>
      <c r="D57" s="218" t="s">
        <v>1053</v>
      </c>
      <c r="E57" s="218">
        <v>1</v>
      </c>
      <c r="F57" s="218" t="s">
        <v>15</v>
      </c>
      <c r="G57" s="218" t="s">
        <v>15</v>
      </c>
      <c r="H57" s="218">
        <v>1</v>
      </c>
      <c r="I57" s="218">
        <v>1</v>
      </c>
      <c r="J57" s="218">
        <v>1</v>
      </c>
      <c r="K57" s="218">
        <v>1</v>
      </c>
      <c r="L57" s="218">
        <v>1</v>
      </c>
      <c r="M57" s="218">
        <v>1</v>
      </c>
      <c r="N57" s="218" t="s">
        <v>15</v>
      </c>
    </row>
    <row r="58" spans="1:14" ht="393.75" outlineLevel="1" x14ac:dyDescent="0.25">
      <c r="A58" s="117" t="s">
        <v>1498</v>
      </c>
      <c r="B58" s="219" t="s">
        <v>1804</v>
      </c>
      <c r="C58" s="219" t="s">
        <v>2608</v>
      </c>
      <c r="D58" s="218" t="s">
        <v>1053</v>
      </c>
      <c r="E58" s="218">
        <v>1</v>
      </c>
      <c r="F58" s="218" t="s">
        <v>15</v>
      </c>
      <c r="G58" s="218" t="s">
        <v>15</v>
      </c>
      <c r="H58" s="218">
        <v>1</v>
      </c>
      <c r="I58" s="218">
        <v>1</v>
      </c>
      <c r="J58" s="218">
        <v>1</v>
      </c>
      <c r="K58" s="218">
        <v>1</v>
      </c>
      <c r="L58" s="218">
        <v>1</v>
      </c>
      <c r="M58" s="218">
        <v>1</v>
      </c>
      <c r="N58" s="218" t="s">
        <v>15</v>
      </c>
    </row>
    <row r="59" spans="1:14" ht="93.75" outlineLevel="1" x14ac:dyDescent="0.25">
      <c r="A59" s="117" t="s">
        <v>412</v>
      </c>
      <c r="B59" s="219" t="s">
        <v>1805</v>
      </c>
      <c r="C59" s="219" t="s">
        <v>2609</v>
      </c>
      <c r="D59" s="218" t="s">
        <v>26</v>
      </c>
      <c r="E59" s="218">
        <v>0</v>
      </c>
      <c r="F59" s="218" t="s">
        <v>15</v>
      </c>
      <c r="G59" s="218" t="s">
        <v>15</v>
      </c>
      <c r="H59" s="218">
        <v>851</v>
      </c>
      <c r="I59" s="218">
        <v>885</v>
      </c>
      <c r="J59" s="218">
        <v>920</v>
      </c>
      <c r="K59" s="218">
        <v>957</v>
      </c>
      <c r="L59" s="218">
        <v>995</v>
      </c>
      <c r="M59" s="218">
        <v>1035</v>
      </c>
      <c r="N59" s="218" t="s">
        <v>15</v>
      </c>
    </row>
    <row r="60" spans="1:14" ht="93.75" outlineLevel="1" x14ac:dyDescent="0.25">
      <c r="A60" s="117" t="s">
        <v>414</v>
      </c>
      <c r="B60" s="219" t="s">
        <v>1806</v>
      </c>
      <c r="C60" s="219" t="s">
        <v>2610</v>
      </c>
      <c r="D60" s="218" t="s">
        <v>26</v>
      </c>
      <c r="E60" s="218">
        <v>0</v>
      </c>
      <c r="F60" s="218" t="s">
        <v>15</v>
      </c>
      <c r="G60" s="218" t="s">
        <v>15</v>
      </c>
      <c r="H60" s="218">
        <v>884</v>
      </c>
      <c r="I60" s="218">
        <v>884</v>
      </c>
      <c r="J60" s="218">
        <v>884</v>
      </c>
      <c r="K60" s="218">
        <v>884</v>
      </c>
      <c r="L60" s="218">
        <v>884</v>
      </c>
      <c r="M60" s="218">
        <v>884</v>
      </c>
      <c r="N60" s="218" t="s">
        <v>15</v>
      </c>
    </row>
    <row r="61" spans="1:14" ht="168.75" outlineLevel="1" x14ac:dyDescent="0.25">
      <c r="A61" s="117" t="s">
        <v>417</v>
      </c>
      <c r="B61" s="219" t="s">
        <v>1807</v>
      </c>
      <c r="C61" s="219" t="s">
        <v>2611</v>
      </c>
      <c r="D61" s="218" t="s">
        <v>1053</v>
      </c>
      <c r="E61" s="218">
        <v>0</v>
      </c>
      <c r="F61" s="218" t="s">
        <v>15</v>
      </c>
      <c r="G61" s="218" t="s">
        <v>15</v>
      </c>
      <c r="H61" s="218" t="s">
        <v>15</v>
      </c>
      <c r="I61" s="218">
        <v>1</v>
      </c>
      <c r="J61" s="218">
        <v>1</v>
      </c>
      <c r="K61" s="218">
        <v>2</v>
      </c>
      <c r="L61" s="218">
        <v>3</v>
      </c>
      <c r="M61" s="218">
        <v>3</v>
      </c>
      <c r="N61" s="218" t="s">
        <v>15</v>
      </c>
    </row>
    <row r="62" spans="1:14" x14ac:dyDescent="0.25">
      <c r="A62" s="280" t="s">
        <v>1808</v>
      </c>
      <c r="B62" s="281"/>
      <c r="C62" s="281"/>
      <c r="D62" s="280"/>
      <c r="E62" s="280"/>
      <c r="F62" s="280"/>
      <c r="G62" s="280"/>
      <c r="H62" s="280"/>
      <c r="I62" s="280"/>
      <c r="J62" s="280"/>
      <c r="K62" s="280"/>
      <c r="L62" s="280"/>
      <c r="M62" s="280"/>
      <c r="N62" s="280"/>
    </row>
    <row r="63" spans="1:14" outlineLevel="1" x14ac:dyDescent="0.25">
      <c r="A63" s="412" t="s">
        <v>2564</v>
      </c>
      <c r="B63" s="413"/>
      <c r="C63" s="413"/>
      <c r="D63" s="413"/>
      <c r="E63" s="413"/>
      <c r="F63" s="413"/>
      <c r="G63" s="413"/>
      <c r="H63" s="413"/>
      <c r="I63" s="413"/>
      <c r="J63" s="413"/>
      <c r="K63" s="413"/>
      <c r="L63" s="413"/>
      <c r="M63" s="413"/>
      <c r="N63" s="414"/>
    </row>
    <row r="64" spans="1:14" ht="337.5" outlineLevel="1" x14ac:dyDescent="0.25">
      <c r="A64" s="117" t="s">
        <v>1499</v>
      </c>
      <c r="B64" s="219" t="s">
        <v>1809</v>
      </c>
      <c r="C64" s="219" t="s">
        <v>2617</v>
      </c>
      <c r="D64" s="218" t="s">
        <v>26</v>
      </c>
      <c r="E64" s="218">
        <v>0</v>
      </c>
      <c r="F64" s="218" t="s">
        <v>15</v>
      </c>
      <c r="G64" s="218" t="s">
        <v>15</v>
      </c>
      <c r="H64" s="218">
        <v>278</v>
      </c>
      <c r="I64" s="218">
        <v>282</v>
      </c>
      <c r="J64" s="218">
        <v>288</v>
      </c>
      <c r="K64" s="218">
        <v>288</v>
      </c>
      <c r="L64" s="218">
        <v>288</v>
      </c>
      <c r="M64" s="218">
        <v>288</v>
      </c>
      <c r="N64" s="218" t="s">
        <v>15</v>
      </c>
    </row>
    <row r="65" spans="1:14" ht="393.75" outlineLevel="1" x14ac:dyDescent="0.25">
      <c r="A65" s="117" t="s">
        <v>1247</v>
      </c>
      <c r="B65" s="219" t="s">
        <v>1810</v>
      </c>
      <c r="C65" s="219" t="s">
        <v>2616</v>
      </c>
      <c r="D65" s="218" t="s">
        <v>26</v>
      </c>
      <c r="E65" s="218">
        <v>173</v>
      </c>
      <c r="F65" s="218" t="s">
        <v>15</v>
      </c>
      <c r="G65" s="218" t="s">
        <v>15</v>
      </c>
      <c r="H65" s="218">
        <v>432</v>
      </c>
      <c r="I65" s="218">
        <v>432</v>
      </c>
      <c r="J65" s="218">
        <v>432</v>
      </c>
      <c r="K65" s="218">
        <v>432</v>
      </c>
      <c r="L65" s="218">
        <v>432</v>
      </c>
      <c r="M65" s="218">
        <v>432</v>
      </c>
      <c r="N65" s="218" t="s">
        <v>15</v>
      </c>
    </row>
    <row r="66" spans="1:14" ht="187.5" outlineLevel="1" x14ac:dyDescent="0.25">
      <c r="A66" s="117" t="s">
        <v>1248</v>
      </c>
      <c r="B66" s="219" t="s">
        <v>1811</v>
      </c>
      <c r="C66" s="219" t="s">
        <v>2615</v>
      </c>
      <c r="D66" s="218" t="s">
        <v>51</v>
      </c>
      <c r="E66" s="218">
        <v>0</v>
      </c>
      <c r="F66" s="218" t="s">
        <v>15</v>
      </c>
      <c r="G66" s="218" t="s">
        <v>15</v>
      </c>
      <c r="H66" s="218">
        <v>1</v>
      </c>
      <c r="I66" s="218">
        <v>1</v>
      </c>
      <c r="J66" s="218">
        <v>1</v>
      </c>
      <c r="K66" s="218">
        <v>1</v>
      </c>
      <c r="L66" s="218">
        <v>1</v>
      </c>
      <c r="M66" s="218">
        <v>1</v>
      </c>
      <c r="N66" s="218" t="s">
        <v>15</v>
      </c>
    </row>
    <row r="67" spans="1:14" ht="206.25" outlineLevel="1" x14ac:dyDescent="0.25">
      <c r="A67" s="117" t="s">
        <v>424</v>
      </c>
      <c r="B67" s="219" t="s">
        <v>1812</v>
      </c>
      <c r="C67" s="219" t="s">
        <v>2614</v>
      </c>
      <c r="D67" s="218" t="s">
        <v>26</v>
      </c>
      <c r="E67" s="218">
        <v>463</v>
      </c>
      <c r="F67" s="218" t="s">
        <v>15</v>
      </c>
      <c r="G67" s="218" t="s">
        <v>15</v>
      </c>
      <c r="H67" s="218">
        <v>660</v>
      </c>
      <c r="I67" s="218">
        <v>668</v>
      </c>
      <c r="J67" s="218">
        <v>677</v>
      </c>
      <c r="K67" s="218">
        <v>681</v>
      </c>
      <c r="L67" s="218">
        <v>684</v>
      </c>
      <c r="M67" s="218">
        <v>684</v>
      </c>
      <c r="N67" s="218" t="s">
        <v>15</v>
      </c>
    </row>
    <row r="68" spans="1:14" ht="206.25" outlineLevel="1" x14ac:dyDescent="0.25">
      <c r="A68" s="117" t="s">
        <v>426</v>
      </c>
      <c r="B68" s="219" t="s">
        <v>1813</v>
      </c>
      <c r="C68" s="219" t="s">
        <v>2613</v>
      </c>
      <c r="D68" s="218" t="s">
        <v>26</v>
      </c>
      <c r="E68" s="218">
        <v>51135</v>
      </c>
      <c r="F68" s="218" t="s">
        <v>15</v>
      </c>
      <c r="G68" s="218" t="s">
        <v>15</v>
      </c>
      <c r="H68" s="218">
        <v>102271</v>
      </c>
      <c r="I68" s="218">
        <v>102271</v>
      </c>
      <c r="J68" s="218">
        <v>102271</v>
      </c>
      <c r="K68" s="218">
        <v>102271</v>
      </c>
      <c r="L68" s="218">
        <v>102271</v>
      </c>
      <c r="M68" s="218">
        <v>102271</v>
      </c>
      <c r="N68" s="218" t="s">
        <v>15</v>
      </c>
    </row>
    <row r="69" spans="1:14" ht="150" outlineLevel="1" x14ac:dyDescent="0.25">
      <c r="A69" s="117" t="s">
        <v>427</v>
      </c>
      <c r="B69" s="219" t="s">
        <v>1814</v>
      </c>
      <c r="C69" s="219" t="s">
        <v>2612</v>
      </c>
      <c r="D69" s="218" t="s">
        <v>1053</v>
      </c>
      <c r="E69" s="218">
        <v>0</v>
      </c>
      <c r="F69" s="218" t="s">
        <v>15</v>
      </c>
      <c r="G69" s="218" t="s">
        <v>15</v>
      </c>
      <c r="H69" s="218">
        <v>1</v>
      </c>
      <c r="I69" s="218">
        <v>1</v>
      </c>
      <c r="J69" s="218">
        <v>1</v>
      </c>
      <c r="K69" s="218">
        <v>1</v>
      </c>
      <c r="L69" s="218">
        <v>1</v>
      </c>
      <c r="M69" s="218">
        <v>1</v>
      </c>
      <c r="N69" s="218" t="s">
        <v>15</v>
      </c>
    </row>
    <row r="70" spans="1:14" x14ac:dyDescent="0.25">
      <c r="A70" s="278" t="s">
        <v>1815</v>
      </c>
      <c r="B70" s="272"/>
      <c r="C70" s="272"/>
      <c r="D70" s="278"/>
      <c r="E70" s="278"/>
      <c r="F70" s="278"/>
      <c r="G70" s="278"/>
      <c r="H70" s="278"/>
      <c r="I70" s="278"/>
      <c r="J70" s="278"/>
      <c r="K70" s="278"/>
      <c r="L70" s="278"/>
      <c r="M70" s="278"/>
      <c r="N70" s="278"/>
    </row>
    <row r="71" spans="1:14" outlineLevel="1" x14ac:dyDescent="0.25">
      <c r="A71" s="274" t="s">
        <v>1816</v>
      </c>
      <c r="B71" s="274"/>
      <c r="C71" s="274"/>
      <c r="D71" s="274"/>
      <c r="E71" s="274"/>
      <c r="F71" s="274"/>
      <c r="G71" s="274"/>
      <c r="H71" s="274"/>
      <c r="I71" s="274"/>
      <c r="J71" s="274"/>
      <c r="K71" s="274"/>
      <c r="L71" s="274"/>
      <c r="M71" s="274"/>
      <c r="N71" s="274"/>
    </row>
    <row r="72" spans="1:14" ht="168.75" outlineLevel="1" x14ac:dyDescent="0.25">
      <c r="A72" s="117" t="s">
        <v>429</v>
      </c>
      <c r="B72" s="219" t="s">
        <v>1817</v>
      </c>
      <c r="C72" s="219" t="s">
        <v>2618</v>
      </c>
      <c r="D72" s="218" t="s">
        <v>26</v>
      </c>
      <c r="E72" s="218">
        <v>0</v>
      </c>
      <c r="F72" s="218" t="s">
        <v>15</v>
      </c>
      <c r="G72" s="218" t="s">
        <v>15</v>
      </c>
      <c r="H72" s="218">
        <v>163</v>
      </c>
      <c r="I72" s="218">
        <v>163</v>
      </c>
      <c r="J72" s="218">
        <v>163</v>
      </c>
      <c r="K72" s="218">
        <v>163</v>
      </c>
      <c r="L72" s="218">
        <v>163</v>
      </c>
      <c r="M72" s="218">
        <v>163</v>
      </c>
      <c r="N72" s="218" t="s">
        <v>15</v>
      </c>
    </row>
    <row r="73" spans="1:14" ht="187.5" outlineLevel="1" x14ac:dyDescent="0.25">
      <c r="A73" s="117" t="s">
        <v>431</v>
      </c>
      <c r="B73" s="219" t="s">
        <v>1818</v>
      </c>
      <c r="C73" s="219" t="s">
        <v>2619</v>
      </c>
      <c r="D73" s="218" t="s">
        <v>26</v>
      </c>
      <c r="E73" s="218">
        <v>0</v>
      </c>
      <c r="F73" s="218" t="s">
        <v>15</v>
      </c>
      <c r="G73" s="218" t="s">
        <v>15</v>
      </c>
      <c r="H73" s="218">
        <v>5</v>
      </c>
      <c r="I73" s="218">
        <v>5</v>
      </c>
      <c r="J73" s="218">
        <v>5</v>
      </c>
      <c r="K73" s="218">
        <v>5</v>
      </c>
      <c r="L73" s="218">
        <v>5</v>
      </c>
      <c r="M73" s="218">
        <v>5</v>
      </c>
      <c r="N73" s="218" t="s">
        <v>15</v>
      </c>
    </row>
    <row r="74" spans="1:14" x14ac:dyDescent="0.25">
      <c r="A74" s="278" t="s">
        <v>1819</v>
      </c>
      <c r="B74" s="272"/>
      <c r="C74" s="272"/>
      <c r="D74" s="278"/>
      <c r="E74" s="278"/>
      <c r="F74" s="278"/>
      <c r="G74" s="278"/>
      <c r="H74" s="278"/>
      <c r="I74" s="278"/>
      <c r="J74" s="278"/>
      <c r="K74" s="278"/>
      <c r="L74" s="278"/>
      <c r="M74" s="278"/>
      <c r="N74" s="278"/>
    </row>
    <row r="75" spans="1:14" outlineLevel="1" x14ac:dyDescent="0.25">
      <c r="A75" s="274" t="s">
        <v>2566</v>
      </c>
      <c r="B75" s="274"/>
      <c r="C75" s="274"/>
      <c r="D75" s="274"/>
      <c r="E75" s="274"/>
      <c r="F75" s="274"/>
      <c r="G75" s="274"/>
      <c r="H75" s="274"/>
      <c r="I75" s="274"/>
      <c r="J75" s="274"/>
      <c r="K75" s="274"/>
      <c r="L75" s="274"/>
      <c r="M75" s="274"/>
      <c r="N75" s="274"/>
    </row>
    <row r="76" spans="1:14" ht="281.25" outlineLevel="1" x14ac:dyDescent="0.25">
      <c r="A76" s="117" t="s">
        <v>1202</v>
      </c>
      <c r="B76" s="219" t="s">
        <v>853</v>
      </c>
      <c r="C76" s="219" t="s">
        <v>2620</v>
      </c>
      <c r="D76" s="218" t="s">
        <v>1053</v>
      </c>
      <c r="E76" s="218">
        <v>1</v>
      </c>
      <c r="F76" s="218" t="s">
        <v>15</v>
      </c>
      <c r="G76" s="218" t="s">
        <v>15</v>
      </c>
      <c r="H76" s="218">
        <v>1</v>
      </c>
      <c r="I76" s="218" t="s">
        <v>15</v>
      </c>
      <c r="J76" s="218" t="s">
        <v>15</v>
      </c>
      <c r="K76" s="218" t="s">
        <v>15</v>
      </c>
      <c r="L76" s="218" t="s">
        <v>15</v>
      </c>
      <c r="M76" s="218" t="s">
        <v>15</v>
      </c>
      <c r="N76" s="218" t="s">
        <v>15</v>
      </c>
    </row>
    <row r="77" spans="1:14" outlineLevel="1" x14ac:dyDescent="0.25">
      <c r="A77" s="274" t="s">
        <v>2565</v>
      </c>
      <c r="B77" s="274"/>
      <c r="C77" s="274"/>
      <c r="D77" s="274"/>
      <c r="E77" s="274"/>
      <c r="F77" s="274"/>
      <c r="G77" s="274"/>
      <c r="H77" s="274"/>
      <c r="I77" s="274"/>
      <c r="J77" s="274"/>
      <c r="K77" s="274"/>
      <c r="L77" s="274"/>
      <c r="M77" s="274"/>
      <c r="N77" s="274"/>
    </row>
    <row r="78" spans="1:14" ht="409.5" outlineLevel="1" x14ac:dyDescent="0.25">
      <c r="A78" s="117" t="s">
        <v>434</v>
      </c>
      <c r="B78" s="219" t="s">
        <v>1820</v>
      </c>
      <c r="C78" s="219" t="s">
        <v>2623</v>
      </c>
      <c r="D78" s="218" t="s">
        <v>51</v>
      </c>
      <c r="E78" s="218">
        <v>0</v>
      </c>
      <c r="F78" s="218" t="s">
        <v>15</v>
      </c>
      <c r="G78" s="218" t="s">
        <v>15</v>
      </c>
      <c r="H78" s="218">
        <v>1</v>
      </c>
      <c r="I78" s="218">
        <v>1</v>
      </c>
      <c r="J78" s="218">
        <v>1</v>
      </c>
      <c r="K78" s="218">
        <v>1</v>
      </c>
      <c r="L78" s="218">
        <v>1</v>
      </c>
      <c r="M78" s="218">
        <v>1</v>
      </c>
      <c r="N78" s="218" t="s">
        <v>15</v>
      </c>
    </row>
    <row r="79" spans="1:14" ht="356.25" outlineLevel="1" x14ac:dyDescent="0.25">
      <c r="A79" s="117" t="s">
        <v>437</v>
      </c>
      <c r="B79" s="219" t="s">
        <v>1821</v>
      </c>
      <c r="C79" s="219" t="s">
        <v>2621</v>
      </c>
      <c r="D79" s="218" t="s">
        <v>1053</v>
      </c>
      <c r="E79" s="218">
        <v>0</v>
      </c>
      <c r="F79" s="218" t="s">
        <v>15</v>
      </c>
      <c r="G79" s="218" t="s">
        <v>15</v>
      </c>
      <c r="H79" s="218">
        <v>6</v>
      </c>
      <c r="I79" s="218">
        <v>12</v>
      </c>
      <c r="J79" s="218">
        <v>18</v>
      </c>
      <c r="K79" s="218">
        <v>30</v>
      </c>
      <c r="L79" s="218">
        <v>33</v>
      </c>
      <c r="M79" s="218">
        <v>42</v>
      </c>
      <c r="N79" s="218" t="s">
        <v>15</v>
      </c>
    </row>
    <row r="80" spans="1:14" ht="93.75" outlineLevel="1" x14ac:dyDescent="0.25">
      <c r="A80" s="117" t="s">
        <v>439</v>
      </c>
      <c r="B80" s="219" t="s">
        <v>1822</v>
      </c>
      <c r="C80" s="219" t="s">
        <v>2622</v>
      </c>
      <c r="D80" s="218" t="s">
        <v>1053</v>
      </c>
      <c r="E80" s="218">
        <v>0</v>
      </c>
      <c r="F80" s="218" t="s">
        <v>15</v>
      </c>
      <c r="G80" s="218" t="s">
        <v>15</v>
      </c>
      <c r="H80" s="218">
        <v>3</v>
      </c>
      <c r="I80" s="218">
        <v>2</v>
      </c>
      <c r="J80" s="218">
        <v>1</v>
      </c>
      <c r="K80" s="218" t="s">
        <v>15</v>
      </c>
      <c r="L80" s="218" t="s">
        <v>15</v>
      </c>
      <c r="M80" s="218" t="s">
        <v>15</v>
      </c>
      <c r="N80" s="218" t="s">
        <v>15</v>
      </c>
    </row>
    <row r="81" spans="1:16" ht="22.5" customHeight="1" x14ac:dyDescent="0.25">
      <c r="A81" s="278" t="s">
        <v>163</v>
      </c>
      <c r="B81" s="272"/>
      <c r="C81" s="272"/>
      <c r="D81" s="278"/>
      <c r="E81" s="278"/>
      <c r="F81" s="278"/>
      <c r="G81" s="278"/>
      <c r="H81" s="278"/>
      <c r="I81" s="278"/>
      <c r="J81" s="278"/>
      <c r="K81" s="278"/>
      <c r="L81" s="278"/>
      <c r="M81" s="278"/>
      <c r="N81" s="278"/>
    </row>
    <row r="82" spans="1:16" ht="22.5" customHeight="1" outlineLevel="1" x14ac:dyDescent="0.25">
      <c r="A82" s="279" t="s">
        <v>2624</v>
      </c>
      <c r="B82" s="273"/>
      <c r="C82" s="273"/>
      <c r="D82" s="279"/>
      <c r="E82" s="279"/>
      <c r="F82" s="279"/>
      <c r="G82" s="279"/>
      <c r="H82" s="279"/>
      <c r="I82" s="279"/>
      <c r="J82" s="279"/>
      <c r="K82" s="279"/>
      <c r="L82" s="279"/>
      <c r="M82" s="279"/>
      <c r="N82" s="279"/>
    </row>
    <row r="83" spans="1:16" ht="93" customHeight="1" outlineLevel="1" x14ac:dyDescent="0.25">
      <c r="A83" s="117" t="s">
        <v>440</v>
      </c>
      <c r="B83" s="141" t="s">
        <v>868</v>
      </c>
      <c r="C83" s="141" t="s">
        <v>389</v>
      </c>
      <c r="D83" s="139" t="s">
        <v>1053</v>
      </c>
      <c r="E83" s="80">
        <v>2316</v>
      </c>
      <c r="F83" s="80">
        <v>2316</v>
      </c>
      <c r="G83" s="80">
        <v>2316</v>
      </c>
      <c r="H83" s="80">
        <v>2316</v>
      </c>
      <c r="I83" s="80">
        <v>2316</v>
      </c>
      <c r="J83" s="80">
        <v>2316</v>
      </c>
      <c r="K83" s="80">
        <v>2316</v>
      </c>
      <c r="L83" s="80">
        <v>2316</v>
      </c>
      <c r="M83" s="80">
        <v>2316</v>
      </c>
      <c r="N83" s="139" t="s">
        <v>15</v>
      </c>
    </row>
    <row r="84" spans="1:16" ht="22.5" customHeight="1" x14ac:dyDescent="0.25">
      <c r="A84" s="278" t="s">
        <v>170</v>
      </c>
      <c r="B84" s="272"/>
      <c r="C84" s="272"/>
      <c r="D84" s="278"/>
      <c r="E84" s="278"/>
      <c r="F84" s="278"/>
      <c r="G84" s="278"/>
      <c r="H84" s="278"/>
      <c r="I84" s="278"/>
      <c r="J84" s="278"/>
      <c r="K84" s="278"/>
      <c r="L84" s="278"/>
      <c r="M84" s="278"/>
      <c r="N84" s="278"/>
    </row>
    <row r="85" spans="1:16" ht="22.5" customHeight="1" outlineLevel="1" x14ac:dyDescent="0.25">
      <c r="A85" s="279" t="s">
        <v>390</v>
      </c>
      <c r="B85" s="273"/>
      <c r="C85" s="273"/>
      <c r="D85" s="279"/>
      <c r="E85" s="279"/>
      <c r="F85" s="279"/>
      <c r="G85" s="279"/>
      <c r="H85" s="279"/>
      <c r="I85" s="279"/>
      <c r="J85" s="279"/>
      <c r="K85" s="279"/>
      <c r="L85" s="279"/>
      <c r="M85" s="279"/>
      <c r="N85" s="279"/>
    </row>
    <row r="86" spans="1:16" ht="37.5" outlineLevel="1" x14ac:dyDescent="0.25">
      <c r="A86" s="117" t="s">
        <v>442</v>
      </c>
      <c r="B86" s="141" t="s">
        <v>873</v>
      </c>
      <c r="C86" s="141" t="s">
        <v>391</v>
      </c>
      <c r="D86" s="139" t="s">
        <v>21</v>
      </c>
      <c r="E86" s="79">
        <v>98</v>
      </c>
      <c r="F86" s="79">
        <v>100</v>
      </c>
      <c r="G86" s="79">
        <v>100</v>
      </c>
      <c r="H86" s="79">
        <v>100</v>
      </c>
      <c r="I86" s="79">
        <v>100</v>
      </c>
      <c r="J86" s="79">
        <v>100</v>
      </c>
      <c r="K86" s="79">
        <v>100</v>
      </c>
      <c r="L86" s="79">
        <v>100</v>
      </c>
      <c r="M86" s="79">
        <v>100</v>
      </c>
      <c r="N86" s="139" t="s">
        <v>15</v>
      </c>
    </row>
    <row r="87" spans="1:16" ht="112.5" outlineLevel="1" x14ac:dyDescent="0.25">
      <c r="A87" s="117" t="s">
        <v>444</v>
      </c>
      <c r="B87" s="219" t="s">
        <v>1159</v>
      </c>
      <c r="C87" s="219" t="s">
        <v>2625</v>
      </c>
      <c r="D87" s="218" t="s">
        <v>26</v>
      </c>
      <c r="E87" s="159">
        <v>0</v>
      </c>
      <c r="F87" s="159" t="s">
        <v>15</v>
      </c>
      <c r="G87" s="159" t="s">
        <v>15</v>
      </c>
      <c r="H87" s="159">
        <v>427</v>
      </c>
      <c r="I87" s="159">
        <v>426</v>
      </c>
      <c r="J87" s="159">
        <v>437</v>
      </c>
      <c r="K87" s="159" t="s">
        <v>15</v>
      </c>
      <c r="L87" s="159" t="s">
        <v>15</v>
      </c>
      <c r="M87" s="159" t="s">
        <v>15</v>
      </c>
      <c r="N87" s="159" t="s">
        <v>15</v>
      </c>
    </row>
    <row r="88" spans="1:16" s="81" customFormat="1" ht="22.5" customHeight="1" x14ac:dyDescent="0.25">
      <c r="A88" s="278" t="s">
        <v>1430</v>
      </c>
      <c r="B88" s="272"/>
      <c r="C88" s="272"/>
      <c r="D88" s="278"/>
      <c r="E88" s="278"/>
      <c r="F88" s="278"/>
      <c r="G88" s="278"/>
      <c r="H88" s="278"/>
      <c r="I88" s="278"/>
      <c r="J88" s="278"/>
      <c r="K88" s="278"/>
      <c r="L88" s="278"/>
      <c r="M88" s="278"/>
      <c r="N88" s="278"/>
    </row>
    <row r="89" spans="1:16" s="81" customFormat="1" ht="22.5" customHeight="1" outlineLevel="1" x14ac:dyDescent="0.25">
      <c r="A89" s="279" t="s">
        <v>392</v>
      </c>
      <c r="B89" s="273"/>
      <c r="C89" s="273"/>
      <c r="D89" s="279"/>
      <c r="E89" s="279"/>
      <c r="F89" s="279"/>
      <c r="G89" s="279"/>
      <c r="H89" s="279"/>
      <c r="I89" s="279"/>
      <c r="J89" s="279"/>
      <c r="K89" s="279"/>
      <c r="L89" s="279"/>
      <c r="M89" s="279"/>
      <c r="N89" s="279"/>
    </row>
    <row r="90" spans="1:16" ht="56.25" outlineLevel="1" x14ac:dyDescent="0.25">
      <c r="A90" s="117" t="s">
        <v>446</v>
      </c>
      <c r="B90" s="219" t="s">
        <v>878</v>
      </c>
      <c r="C90" s="219" t="s">
        <v>393</v>
      </c>
      <c r="D90" s="218" t="s">
        <v>21</v>
      </c>
      <c r="E90" s="79">
        <v>31</v>
      </c>
      <c r="F90" s="79">
        <v>32</v>
      </c>
      <c r="G90" s="79">
        <v>33</v>
      </c>
      <c r="H90" s="79" t="s">
        <v>15</v>
      </c>
      <c r="I90" s="79" t="s">
        <v>15</v>
      </c>
      <c r="J90" s="218" t="s">
        <v>15</v>
      </c>
      <c r="K90" s="218" t="s">
        <v>15</v>
      </c>
      <c r="L90" s="218" t="s">
        <v>15</v>
      </c>
      <c r="M90" s="218" t="s">
        <v>15</v>
      </c>
      <c r="N90" s="218" t="s">
        <v>15</v>
      </c>
    </row>
    <row r="91" spans="1:16" ht="37.5" outlineLevel="1" x14ac:dyDescent="0.25">
      <c r="A91" s="117" t="s">
        <v>449</v>
      </c>
      <c r="B91" s="219" t="s">
        <v>1559</v>
      </c>
      <c r="C91" s="219" t="s">
        <v>393</v>
      </c>
      <c r="D91" s="218" t="s">
        <v>26</v>
      </c>
      <c r="E91" s="159">
        <v>0</v>
      </c>
      <c r="F91" s="159" t="s">
        <v>15</v>
      </c>
      <c r="G91" s="159" t="s">
        <v>15</v>
      </c>
      <c r="H91" s="159">
        <v>621743</v>
      </c>
      <c r="I91" s="159">
        <v>640030</v>
      </c>
      <c r="J91" s="159">
        <v>658316</v>
      </c>
      <c r="K91" s="159" t="s">
        <v>15</v>
      </c>
      <c r="L91" s="159" t="s">
        <v>15</v>
      </c>
      <c r="M91" s="159" t="s">
        <v>15</v>
      </c>
      <c r="N91" s="159" t="s">
        <v>15</v>
      </c>
    </row>
    <row r="92" spans="1:16" ht="93.75" outlineLevel="1" x14ac:dyDescent="0.25">
      <c r="A92" s="117" t="s">
        <v>452</v>
      </c>
      <c r="B92" s="219" t="s">
        <v>883</v>
      </c>
      <c r="C92" s="219" t="s">
        <v>2626</v>
      </c>
      <c r="D92" s="218" t="s">
        <v>21</v>
      </c>
      <c r="E92" s="79">
        <v>72.8</v>
      </c>
      <c r="F92" s="79">
        <v>72.8</v>
      </c>
      <c r="G92" s="79">
        <v>73</v>
      </c>
      <c r="H92" s="79" t="s">
        <v>15</v>
      </c>
      <c r="I92" s="79" t="s">
        <v>15</v>
      </c>
      <c r="J92" s="218" t="s">
        <v>15</v>
      </c>
      <c r="K92" s="218" t="s">
        <v>15</v>
      </c>
      <c r="L92" s="218" t="s">
        <v>15</v>
      </c>
      <c r="M92" s="218" t="s">
        <v>15</v>
      </c>
      <c r="N92" s="218" t="s">
        <v>15</v>
      </c>
    </row>
    <row r="93" spans="1:16" ht="93.75" outlineLevel="1" x14ac:dyDescent="0.25">
      <c r="A93" s="117" t="s">
        <v>453</v>
      </c>
      <c r="B93" s="219" t="s">
        <v>1560</v>
      </c>
      <c r="C93" s="219" t="s">
        <v>2627</v>
      </c>
      <c r="D93" s="218" t="s">
        <v>26</v>
      </c>
      <c r="E93" s="159">
        <v>0</v>
      </c>
      <c r="F93" s="159" t="s">
        <v>15</v>
      </c>
      <c r="G93" s="159" t="s">
        <v>15</v>
      </c>
      <c r="H93" s="159">
        <v>1334919</v>
      </c>
      <c r="I93" s="159">
        <v>1334919</v>
      </c>
      <c r="J93" s="159">
        <v>1334919</v>
      </c>
      <c r="K93" s="159" t="s">
        <v>15</v>
      </c>
      <c r="L93" s="159" t="s">
        <v>15</v>
      </c>
      <c r="M93" s="159" t="s">
        <v>15</v>
      </c>
      <c r="N93" s="218" t="s">
        <v>15</v>
      </c>
    </row>
    <row r="94" spans="1:16" ht="56.25" outlineLevel="1" x14ac:dyDescent="0.25">
      <c r="A94" s="117" t="s">
        <v>456</v>
      </c>
      <c r="B94" s="219" t="s">
        <v>886</v>
      </c>
      <c r="C94" s="219" t="s">
        <v>394</v>
      </c>
      <c r="D94" s="218" t="s">
        <v>21</v>
      </c>
      <c r="E94" s="79">
        <v>93</v>
      </c>
      <c r="F94" s="79">
        <v>93</v>
      </c>
      <c r="G94" s="79">
        <v>93</v>
      </c>
      <c r="H94" s="79" t="s">
        <v>15</v>
      </c>
      <c r="I94" s="79" t="s">
        <v>15</v>
      </c>
      <c r="J94" s="218" t="s">
        <v>15</v>
      </c>
      <c r="K94" s="218" t="s">
        <v>15</v>
      </c>
      <c r="L94" s="218" t="s">
        <v>15</v>
      </c>
      <c r="M94" s="218" t="s">
        <v>15</v>
      </c>
      <c r="N94" s="218" t="s">
        <v>15</v>
      </c>
    </row>
    <row r="95" spans="1:16" ht="93.75" outlineLevel="1" x14ac:dyDescent="0.25">
      <c r="A95" s="117" t="s">
        <v>458</v>
      </c>
      <c r="B95" s="219" t="s">
        <v>1561</v>
      </c>
      <c r="C95" s="219" t="s">
        <v>2628</v>
      </c>
      <c r="D95" s="218" t="s">
        <v>26</v>
      </c>
      <c r="E95" s="159">
        <v>0</v>
      </c>
      <c r="F95" s="159" t="s">
        <v>15</v>
      </c>
      <c r="G95" s="159" t="s">
        <v>15</v>
      </c>
      <c r="H95" s="159">
        <v>702717</v>
      </c>
      <c r="I95" s="159">
        <v>702717</v>
      </c>
      <c r="J95" s="159">
        <v>702717</v>
      </c>
      <c r="K95" s="159" t="s">
        <v>15</v>
      </c>
      <c r="L95" s="159" t="s">
        <v>15</v>
      </c>
      <c r="M95" s="159" t="s">
        <v>15</v>
      </c>
      <c r="N95" s="218" t="s">
        <v>15</v>
      </c>
    </row>
    <row r="96" spans="1:16" ht="75" outlineLevel="1" x14ac:dyDescent="0.25">
      <c r="A96" s="117" t="s">
        <v>461</v>
      </c>
      <c r="B96" s="219" t="s">
        <v>1558</v>
      </c>
      <c r="C96" s="219" t="s">
        <v>1796</v>
      </c>
      <c r="D96" s="218" t="s">
        <v>26</v>
      </c>
      <c r="E96" s="159">
        <v>0</v>
      </c>
      <c r="F96" s="159" t="s">
        <v>15</v>
      </c>
      <c r="G96" s="159" t="s">
        <v>15</v>
      </c>
      <c r="H96" s="159">
        <v>2659379</v>
      </c>
      <c r="I96" s="159">
        <v>267766</v>
      </c>
      <c r="J96" s="159">
        <v>2695952</v>
      </c>
      <c r="K96" s="159" t="s">
        <v>15</v>
      </c>
      <c r="L96" s="159" t="s">
        <v>15</v>
      </c>
      <c r="M96" s="159" t="s">
        <v>15</v>
      </c>
      <c r="N96" s="79" t="s">
        <v>15</v>
      </c>
      <c r="P96" s="207"/>
    </row>
    <row r="97" spans="1:14" ht="75" outlineLevel="1" x14ac:dyDescent="0.25">
      <c r="A97" s="117" t="s">
        <v>464</v>
      </c>
      <c r="B97" s="219" t="s">
        <v>1376</v>
      </c>
      <c r="C97" s="219" t="s">
        <v>1421</v>
      </c>
      <c r="D97" s="218" t="s">
        <v>26</v>
      </c>
      <c r="E97" s="159">
        <v>325</v>
      </c>
      <c r="F97" s="159" t="s">
        <v>15</v>
      </c>
      <c r="G97" s="159">
        <v>325</v>
      </c>
      <c r="H97" s="79" t="s">
        <v>15</v>
      </c>
      <c r="I97" s="79" t="s">
        <v>15</v>
      </c>
      <c r="J97" s="79" t="s">
        <v>15</v>
      </c>
      <c r="K97" s="79" t="s">
        <v>15</v>
      </c>
      <c r="L97" s="79" t="s">
        <v>15</v>
      </c>
      <c r="M97" s="79" t="s">
        <v>15</v>
      </c>
      <c r="N97" s="79" t="s">
        <v>15</v>
      </c>
    </row>
    <row r="98" spans="1:14" ht="141.75" customHeight="1" outlineLevel="1" x14ac:dyDescent="0.25">
      <c r="A98" s="117" t="s">
        <v>465</v>
      </c>
      <c r="B98" s="141" t="s">
        <v>1474</v>
      </c>
      <c r="C98" s="141" t="s">
        <v>1475</v>
      </c>
      <c r="D98" s="139" t="s">
        <v>21</v>
      </c>
      <c r="E98" s="79">
        <v>0</v>
      </c>
      <c r="F98" s="79" t="s">
        <v>15</v>
      </c>
      <c r="G98" s="79">
        <v>95</v>
      </c>
      <c r="H98" s="79">
        <v>95</v>
      </c>
      <c r="I98" s="79">
        <v>95</v>
      </c>
      <c r="J98" s="79">
        <v>95</v>
      </c>
      <c r="K98" s="79">
        <v>95</v>
      </c>
      <c r="L98" s="79">
        <v>95</v>
      </c>
      <c r="M98" s="79">
        <v>95</v>
      </c>
      <c r="N98" s="79" t="s">
        <v>15</v>
      </c>
    </row>
    <row r="99" spans="1:14" ht="93.75" outlineLevel="1" x14ac:dyDescent="0.25">
      <c r="A99" s="117" t="s">
        <v>466</v>
      </c>
      <c r="B99" s="141" t="s">
        <v>1473</v>
      </c>
      <c r="C99" s="141" t="s">
        <v>2629</v>
      </c>
      <c r="D99" s="139" t="s">
        <v>21</v>
      </c>
      <c r="E99" s="79">
        <v>0</v>
      </c>
      <c r="F99" s="79" t="s">
        <v>15</v>
      </c>
      <c r="G99" s="79">
        <v>95</v>
      </c>
      <c r="H99" s="79">
        <v>95</v>
      </c>
      <c r="I99" s="79">
        <v>95</v>
      </c>
      <c r="J99" s="79">
        <v>95</v>
      </c>
      <c r="K99" s="79">
        <v>95</v>
      </c>
      <c r="L99" s="79">
        <v>95</v>
      </c>
      <c r="M99" s="79">
        <v>95</v>
      </c>
      <c r="N99" s="79" t="s">
        <v>15</v>
      </c>
    </row>
    <row r="100" spans="1:14" ht="90.75" customHeight="1" outlineLevel="1" x14ac:dyDescent="0.25">
      <c r="A100" s="117" t="s">
        <v>468</v>
      </c>
      <c r="B100" s="141" t="s">
        <v>1431</v>
      </c>
      <c r="C100" s="138" t="s">
        <v>1443</v>
      </c>
      <c r="D100" s="139" t="s">
        <v>1053</v>
      </c>
      <c r="E100" s="139">
        <v>0</v>
      </c>
      <c r="F100" s="139" t="s">
        <v>15</v>
      </c>
      <c r="G100" s="139">
        <v>1</v>
      </c>
      <c r="H100" s="139" t="s">
        <v>15</v>
      </c>
      <c r="I100" s="139" t="s">
        <v>15</v>
      </c>
      <c r="J100" s="139" t="s">
        <v>15</v>
      </c>
      <c r="K100" s="139" t="s">
        <v>15</v>
      </c>
      <c r="L100" s="139" t="s">
        <v>15</v>
      </c>
      <c r="M100" s="139" t="s">
        <v>15</v>
      </c>
      <c r="N100" s="139" t="s">
        <v>15</v>
      </c>
    </row>
    <row r="101" spans="1:14" s="81" customFormat="1" ht="25.5" customHeight="1" x14ac:dyDescent="0.25">
      <c r="A101" s="278" t="s">
        <v>181</v>
      </c>
      <c r="B101" s="272"/>
      <c r="C101" s="272"/>
      <c r="D101" s="278"/>
      <c r="E101" s="278"/>
      <c r="F101" s="278"/>
      <c r="G101" s="278"/>
      <c r="H101" s="278"/>
      <c r="I101" s="278"/>
      <c r="J101" s="278"/>
      <c r="K101" s="278"/>
      <c r="L101" s="278"/>
      <c r="M101" s="278"/>
      <c r="N101" s="278"/>
    </row>
    <row r="102" spans="1:14" s="81" customFormat="1" ht="25.5" customHeight="1" outlineLevel="1" x14ac:dyDescent="0.25">
      <c r="A102" s="279" t="s">
        <v>395</v>
      </c>
      <c r="B102" s="273"/>
      <c r="C102" s="273"/>
      <c r="D102" s="279"/>
      <c r="E102" s="279"/>
      <c r="F102" s="279"/>
      <c r="G102" s="279"/>
      <c r="H102" s="279"/>
      <c r="I102" s="279"/>
      <c r="J102" s="279"/>
      <c r="K102" s="279"/>
      <c r="L102" s="279"/>
      <c r="M102" s="279"/>
      <c r="N102" s="279"/>
    </row>
    <row r="103" spans="1:14" ht="56.25" outlineLevel="1" x14ac:dyDescent="0.25">
      <c r="A103" s="117" t="s">
        <v>470</v>
      </c>
      <c r="B103" s="141" t="s">
        <v>888</v>
      </c>
      <c r="C103" s="141" t="s">
        <v>396</v>
      </c>
      <c r="D103" s="139" t="s">
        <v>21</v>
      </c>
      <c r="E103" s="79">
        <v>95</v>
      </c>
      <c r="F103" s="79">
        <v>95</v>
      </c>
      <c r="G103" s="79">
        <v>95</v>
      </c>
      <c r="H103" s="79">
        <v>95</v>
      </c>
      <c r="I103" s="79">
        <v>95</v>
      </c>
      <c r="J103" s="79">
        <v>95</v>
      </c>
      <c r="K103" s="79">
        <v>95</v>
      </c>
      <c r="L103" s="79">
        <v>95</v>
      </c>
      <c r="M103" s="79">
        <v>95</v>
      </c>
      <c r="N103" s="139" t="s">
        <v>15</v>
      </c>
    </row>
    <row r="104" spans="1:14" ht="22.5" customHeight="1" x14ac:dyDescent="0.25">
      <c r="A104" s="278" t="s">
        <v>187</v>
      </c>
      <c r="B104" s="272"/>
      <c r="C104" s="272"/>
      <c r="D104" s="278"/>
      <c r="E104" s="278"/>
      <c r="F104" s="278"/>
      <c r="G104" s="278"/>
      <c r="H104" s="278"/>
      <c r="I104" s="278"/>
      <c r="J104" s="278"/>
      <c r="K104" s="278"/>
      <c r="L104" s="278"/>
      <c r="M104" s="278"/>
      <c r="N104" s="278"/>
    </row>
    <row r="105" spans="1:14" ht="22.5" customHeight="1" outlineLevel="1" x14ac:dyDescent="0.25">
      <c r="A105" s="279" t="s">
        <v>1063</v>
      </c>
      <c r="B105" s="273"/>
      <c r="C105" s="273"/>
      <c r="D105" s="279"/>
      <c r="E105" s="279"/>
      <c r="F105" s="279"/>
      <c r="G105" s="279"/>
      <c r="H105" s="279"/>
      <c r="I105" s="279"/>
      <c r="J105" s="279"/>
      <c r="K105" s="279"/>
      <c r="L105" s="279"/>
      <c r="M105" s="279"/>
      <c r="N105" s="279"/>
    </row>
    <row r="106" spans="1:14" ht="409.5" customHeight="1" outlineLevel="1" x14ac:dyDescent="0.25">
      <c r="A106" s="117" t="s">
        <v>472</v>
      </c>
      <c r="B106" s="141" t="s">
        <v>1110</v>
      </c>
      <c r="C106" s="82" t="s">
        <v>397</v>
      </c>
      <c r="D106" s="139" t="s">
        <v>51</v>
      </c>
      <c r="E106" s="139">
        <v>0</v>
      </c>
      <c r="F106" s="139">
        <v>1</v>
      </c>
      <c r="G106" s="139">
        <v>1</v>
      </c>
      <c r="H106" s="139" t="s">
        <v>15</v>
      </c>
      <c r="I106" s="139" t="s">
        <v>15</v>
      </c>
      <c r="J106" s="139" t="s">
        <v>15</v>
      </c>
      <c r="K106" s="139" t="s">
        <v>15</v>
      </c>
      <c r="L106" s="139" t="s">
        <v>15</v>
      </c>
      <c r="M106" s="139" t="s">
        <v>15</v>
      </c>
      <c r="N106" s="139" t="s">
        <v>15</v>
      </c>
    </row>
    <row r="107" spans="1:14" ht="151.5" customHeight="1" outlineLevel="1" x14ac:dyDescent="0.25">
      <c r="A107" s="117" t="s">
        <v>474</v>
      </c>
      <c r="B107" s="141" t="s">
        <v>893</v>
      </c>
      <c r="C107" s="141" t="s">
        <v>398</v>
      </c>
      <c r="D107" s="139" t="s">
        <v>21</v>
      </c>
      <c r="E107" s="79">
        <v>0</v>
      </c>
      <c r="F107" s="79">
        <v>90</v>
      </c>
      <c r="G107" s="139" t="s">
        <v>15</v>
      </c>
      <c r="H107" s="139" t="s">
        <v>15</v>
      </c>
      <c r="I107" s="139" t="s">
        <v>15</v>
      </c>
      <c r="J107" s="139" t="s">
        <v>15</v>
      </c>
      <c r="K107" s="139" t="s">
        <v>15</v>
      </c>
      <c r="L107" s="139" t="s">
        <v>15</v>
      </c>
      <c r="M107" s="139" t="s">
        <v>15</v>
      </c>
      <c r="N107" s="139" t="s">
        <v>15</v>
      </c>
    </row>
    <row r="108" spans="1:14" ht="298.5" customHeight="1" outlineLevel="1" x14ac:dyDescent="0.25">
      <c r="A108" s="117" t="s">
        <v>1136</v>
      </c>
      <c r="B108" s="141" t="s">
        <v>1160</v>
      </c>
      <c r="C108" s="141" t="s">
        <v>2630</v>
      </c>
      <c r="D108" s="139" t="s">
        <v>26</v>
      </c>
      <c r="E108" s="159">
        <v>10719</v>
      </c>
      <c r="F108" s="79" t="s">
        <v>15</v>
      </c>
      <c r="G108" s="139">
        <v>11098</v>
      </c>
      <c r="H108" s="139" t="s">
        <v>15</v>
      </c>
      <c r="I108" s="139" t="s">
        <v>15</v>
      </c>
      <c r="J108" s="139" t="s">
        <v>15</v>
      </c>
      <c r="K108" s="139" t="s">
        <v>15</v>
      </c>
      <c r="L108" s="139" t="s">
        <v>15</v>
      </c>
      <c r="M108" s="139" t="s">
        <v>15</v>
      </c>
      <c r="N108" s="139" t="s">
        <v>15</v>
      </c>
    </row>
    <row r="109" spans="1:14" ht="361.5" customHeight="1" outlineLevel="1" x14ac:dyDescent="0.25">
      <c r="A109" s="117" t="s">
        <v>476</v>
      </c>
      <c r="B109" s="141" t="s">
        <v>896</v>
      </c>
      <c r="C109" s="141" t="s">
        <v>400</v>
      </c>
      <c r="D109" s="139" t="s">
        <v>1053</v>
      </c>
      <c r="E109" s="139">
        <v>0</v>
      </c>
      <c r="F109" s="139">
        <v>5</v>
      </c>
      <c r="G109" s="139">
        <v>13</v>
      </c>
      <c r="H109" s="139" t="s">
        <v>15</v>
      </c>
      <c r="I109" s="139" t="s">
        <v>15</v>
      </c>
      <c r="J109" s="139" t="s">
        <v>15</v>
      </c>
      <c r="K109" s="139" t="s">
        <v>15</v>
      </c>
      <c r="L109" s="139" t="s">
        <v>15</v>
      </c>
      <c r="M109" s="139" t="s">
        <v>15</v>
      </c>
      <c r="N109" s="139" t="s">
        <v>15</v>
      </c>
    </row>
    <row r="110" spans="1:14" ht="393.75" customHeight="1" outlineLevel="1" x14ac:dyDescent="0.25">
      <c r="A110" s="117" t="s">
        <v>479</v>
      </c>
      <c r="B110" s="141" t="s">
        <v>899</v>
      </c>
      <c r="C110" s="82" t="s">
        <v>402</v>
      </c>
      <c r="D110" s="139" t="s">
        <v>51</v>
      </c>
      <c r="E110" s="139">
        <v>0</v>
      </c>
      <c r="F110" s="139">
        <v>90</v>
      </c>
      <c r="G110" s="139" t="s">
        <v>15</v>
      </c>
      <c r="H110" s="139" t="s">
        <v>15</v>
      </c>
      <c r="I110" s="139" t="s">
        <v>15</v>
      </c>
      <c r="J110" s="139" t="s">
        <v>15</v>
      </c>
      <c r="K110" s="139" t="s">
        <v>15</v>
      </c>
      <c r="L110" s="139" t="s">
        <v>15</v>
      </c>
      <c r="M110" s="139" t="s">
        <v>15</v>
      </c>
      <c r="N110" s="139" t="s">
        <v>15</v>
      </c>
    </row>
    <row r="111" spans="1:14" ht="396.75" customHeight="1" outlineLevel="1" x14ac:dyDescent="0.25">
      <c r="A111" s="117" t="s">
        <v>1422</v>
      </c>
      <c r="B111" s="141" t="s">
        <v>899</v>
      </c>
      <c r="C111" s="82" t="s">
        <v>402</v>
      </c>
      <c r="D111" s="139" t="s">
        <v>21</v>
      </c>
      <c r="E111" s="79">
        <v>0</v>
      </c>
      <c r="F111" s="79" t="s">
        <v>15</v>
      </c>
      <c r="G111" s="79">
        <v>90</v>
      </c>
      <c r="H111" s="79" t="s">
        <v>15</v>
      </c>
      <c r="I111" s="79" t="s">
        <v>15</v>
      </c>
      <c r="J111" s="79" t="s">
        <v>15</v>
      </c>
      <c r="K111" s="79" t="s">
        <v>15</v>
      </c>
      <c r="L111" s="79" t="s">
        <v>15</v>
      </c>
      <c r="M111" s="79" t="s">
        <v>15</v>
      </c>
      <c r="N111" s="139" t="s">
        <v>15</v>
      </c>
    </row>
    <row r="112" spans="1:14" s="81" customFormat="1" ht="22.5" customHeight="1" x14ac:dyDescent="0.25">
      <c r="A112" s="278" t="s">
        <v>199</v>
      </c>
      <c r="B112" s="278"/>
      <c r="C112" s="278"/>
      <c r="D112" s="278"/>
      <c r="E112" s="278"/>
      <c r="F112" s="278"/>
      <c r="G112" s="278"/>
      <c r="H112" s="278"/>
      <c r="I112" s="278"/>
      <c r="J112" s="278"/>
      <c r="K112" s="278"/>
      <c r="L112" s="278"/>
      <c r="M112" s="278"/>
      <c r="N112" s="278"/>
    </row>
    <row r="113" spans="1:14" s="81" customFormat="1" ht="22.5" customHeight="1" outlineLevel="1" x14ac:dyDescent="0.25">
      <c r="A113" s="279" t="s">
        <v>1064</v>
      </c>
      <c r="B113" s="279"/>
      <c r="C113" s="279"/>
      <c r="D113" s="279"/>
      <c r="E113" s="279"/>
      <c r="F113" s="279"/>
      <c r="G113" s="279"/>
      <c r="H113" s="279"/>
      <c r="I113" s="279"/>
      <c r="J113" s="279"/>
      <c r="K113" s="279"/>
      <c r="L113" s="279"/>
      <c r="M113" s="279"/>
      <c r="N113" s="279"/>
    </row>
    <row r="114" spans="1:14" s="81" customFormat="1" ht="409.5" outlineLevel="1" x14ac:dyDescent="0.25">
      <c r="A114" s="140" t="s">
        <v>483</v>
      </c>
      <c r="B114" s="140" t="s">
        <v>1293</v>
      </c>
      <c r="C114" s="83" t="s">
        <v>404</v>
      </c>
      <c r="D114" s="139" t="s">
        <v>1053</v>
      </c>
      <c r="E114" s="139">
        <v>0</v>
      </c>
      <c r="F114" s="139">
        <v>1</v>
      </c>
      <c r="G114" s="139" t="s">
        <v>15</v>
      </c>
      <c r="H114" s="139" t="s">
        <v>15</v>
      </c>
      <c r="I114" s="139" t="s">
        <v>15</v>
      </c>
      <c r="J114" s="139" t="s">
        <v>15</v>
      </c>
      <c r="K114" s="139" t="s">
        <v>15</v>
      </c>
      <c r="L114" s="139" t="s">
        <v>15</v>
      </c>
      <c r="M114" s="139" t="s">
        <v>15</v>
      </c>
      <c r="N114" s="139" t="s">
        <v>15</v>
      </c>
    </row>
    <row r="115" spans="1:14" ht="409.5" outlineLevel="1" x14ac:dyDescent="0.25">
      <c r="A115" s="117" t="s">
        <v>486</v>
      </c>
      <c r="B115" s="141" t="s">
        <v>1201</v>
      </c>
      <c r="C115" s="83" t="s">
        <v>404</v>
      </c>
      <c r="D115" s="139" t="s">
        <v>1053</v>
      </c>
      <c r="E115" s="139">
        <v>0</v>
      </c>
      <c r="F115" s="139" t="s">
        <v>15</v>
      </c>
      <c r="G115" s="139">
        <v>1</v>
      </c>
      <c r="H115" s="139" t="s">
        <v>15</v>
      </c>
      <c r="I115" s="139" t="s">
        <v>15</v>
      </c>
      <c r="J115" s="139" t="s">
        <v>15</v>
      </c>
      <c r="K115" s="139" t="s">
        <v>15</v>
      </c>
      <c r="L115" s="139" t="s">
        <v>15</v>
      </c>
      <c r="M115" s="139" t="s">
        <v>15</v>
      </c>
      <c r="N115" s="139" t="s">
        <v>15</v>
      </c>
    </row>
    <row r="116" spans="1:14" ht="286.5" customHeight="1" outlineLevel="1" x14ac:dyDescent="0.25">
      <c r="A116" s="117" t="s">
        <v>489</v>
      </c>
      <c r="B116" s="141" t="s">
        <v>1294</v>
      </c>
      <c r="C116" s="114" t="s">
        <v>406</v>
      </c>
      <c r="D116" s="139" t="s">
        <v>1053</v>
      </c>
      <c r="E116" s="139">
        <v>0</v>
      </c>
      <c r="F116" s="139">
        <v>1</v>
      </c>
      <c r="G116" s="139" t="s">
        <v>15</v>
      </c>
      <c r="H116" s="139" t="s">
        <v>15</v>
      </c>
      <c r="I116" s="139" t="s">
        <v>15</v>
      </c>
      <c r="J116" s="139" t="s">
        <v>15</v>
      </c>
      <c r="K116" s="139" t="s">
        <v>15</v>
      </c>
      <c r="L116" s="139" t="s">
        <v>15</v>
      </c>
      <c r="M116" s="139" t="s">
        <v>15</v>
      </c>
      <c r="N116" s="139" t="s">
        <v>15</v>
      </c>
    </row>
    <row r="117" spans="1:14" ht="307.5" customHeight="1" outlineLevel="1" x14ac:dyDescent="0.25">
      <c r="A117" s="117" t="s">
        <v>492</v>
      </c>
      <c r="B117" s="141" t="s">
        <v>1194</v>
      </c>
      <c r="C117" s="141" t="s">
        <v>406</v>
      </c>
      <c r="D117" s="139" t="s">
        <v>1053</v>
      </c>
      <c r="E117" s="139">
        <v>0</v>
      </c>
      <c r="F117" s="139" t="s">
        <v>15</v>
      </c>
      <c r="G117" s="139">
        <v>1</v>
      </c>
      <c r="H117" s="139" t="s">
        <v>15</v>
      </c>
      <c r="I117" s="139" t="s">
        <v>15</v>
      </c>
      <c r="J117" s="139" t="s">
        <v>15</v>
      </c>
      <c r="K117" s="139" t="s">
        <v>15</v>
      </c>
      <c r="L117" s="139" t="s">
        <v>15</v>
      </c>
      <c r="M117" s="139" t="s">
        <v>15</v>
      </c>
      <c r="N117" s="139" t="s">
        <v>15</v>
      </c>
    </row>
    <row r="118" spans="1:14" ht="267" customHeight="1" outlineLevel="1" x14ac:dyDescent="0.25">
      <c r="A118" s="117" t="s">
        <v>495</v>
      </c>
      <c r="B118" s="141" t="s">
        <v>903</v>
      </c>
      <c r="C118" s="141" t="s">
        <v>408</v>
      </c>
      <c r="D118" s="139" t="s">
        <v>1053</v>
      </c>
      <c r="E118" s="139">
        <v>0</v>
      </c>
      <c r="F118" s="139">
        <v>16</v>
      </c>
      <c r="G118" s="139">
        <v>17</v>
      </c>
      <c r="H118" s="139" t="s">
        <v>15</v>
      </c>
      <c r="I118" s="139" t="s">
        <v>15</v>
      </c>
      <c r="J118" s="139" t="s">
        <v>15</v>
      </c>
      <c r="K118" s="139" t="s">
        <v>15</v>
      </c>
      <c r="L118" s="139" t="s">
        <v>15</v>
      </c>
      <c r="M118" s="139" t="s">
        <v>15</v>
      </c>
      <c r="N118" s="139" t="s">
        <v>15</v>
      </c>
    </row>
    <row r="119" spans="1:14" ht="168.75" outlineLevel="1" x14ac:dyDescent="0.25">
      <c r="A119" s="117" t="s">
        <v>1137</v>
      </c>
      <c r="B119" s="141" t="s">
        <v>906</v>
      </c>
      <c r="C119" s="141" t="s">
        <v>410</v>
      </c>
      <c r="D119" s="139" t="s">
        <v>1053</v>
      </c>
      <c r="E119" s="139">
        <v>0</v>
      </c>
      <c r="F119" s="139">
        <v>2</v>
      </c>
      <c r="G119" s="139">
        <v>2</v>
      </c>
      <c r="H119" s="139" t="s">
        <v>15</v>
      </c>
      <c r="I119" s="139" t="s">
        <v>15</v>
      </c>
      <c r="J119" s="139" t="s">
        <v>15</v>
      </c>
      <c r="K119" s="139" t="s">
        <v>15</v>
      </c>
      <c r="L119" s="139" t="s">
        <v>15</v>
      </c>
      <c r="M119" s="139" t="s">
        <v>15</v>
      </c>
      <c r="N119" s="139" t="s">
        <v>15</v>
      </c>
    </row>
    <row r="120" spans="1:14" ht="409.5" customHeight="1" outlineLevel="1" x14ac:dyDescent="0.25">
      <c r="A120" s="117" t="s">
        <v>1138</v>
      </c>
      <c r="B120" s="141" t="s">
        <v>910</v>
      </c>
      <c r="C120" s="84" t="s">
        <v>411</v>
      </c>
      <c r="D120" s="139" t="s">
        <v>1053</v>
      </c>
      <c r="E120" s="139">
        <v>100</v>
      </c>
      <c r="F120" s="139">
        <v>100</v>
      </c>
      <c r="G120" s="139" t="s">
        <v>15</v>
      </c>
      <c r="H120" s="139" t="s">
        <v>15</v>
      </c>
      <c r="I120" s="139" t="s">
        <v>15</v>
      </c>
      <c r="J120" s="139" t="s">
        <v>15</v>
      </c>
      <c r="K120" s="139" t="s">
        <v>15</v>
      </c>
      <c r="L120" s="139" t="s">
        <v>15</v>
      </c>
      <c r="M120" s="139" t="s">
        <v>15</v>
      </c>
      <c r="N120" s="139" t="s">
        <v>15</v>
      </c>
    </row>
    <row r="121" spans="1:14" ht="25.5" customHeight="1" x14ac:dyDescent="0.25">
      <c r="A121" s="272" t="s">
        <v>208</v>
      </c>
      <c r="B121" s="272"/>
      <c r="C121" s="272"/>
      <c r="D121" s="272"/>
      <c r="E121" s="272"/>
      <c r="F121" s="272"/>
      <c r="G121" s="272"/>
      <c r="H121" s="272"/>
      <c r="I121" s="272"/>
      <c r="J121" s="272"/>
      <c r="K121" s="272"/>
      <c r="L121" s="272"/>
      <c r="M121" s="272"/>
      <c r="N121" s="272"/>
    </row>
    <row r="122" spans="1:14" ht="25.5" customHeight="1" outlineLevel="1" x14ac:dyDescent="0.25">
      <c r="A122" s="273" t="s">
        <v>2631</v>
      </c>
      <c r="B122" s="273"/>
      <c r="C122" s="273"/>
      <c r="D122" s="273"/>
      <c r="E122" s="273"/>
      <c r="F122" s="273"/>
      <c r="G122" s="273"/>
      <c r="H122" s="273"/>
      <c r="I122" s="273"/>
      <c r="J122" s="273"/>
      <c r="K122" s="273"/>
      <c r="L122" s="273"/>
      <c r="M122" s="273"/>
      <c r="N122" s="273"/>
    </row>
    <row r="123" spans="1:14" ht="131.25" outlineLevel="1" x14ac:dyDescent="0.25">
      <c r="A123" s="117" t="s">
        <v>1147</v>
      </c>
      <c r="B123" s="141" t="s">
        <v>913</v>
      </c>
      <c r="C123" s="141" t="s">
        <v>413</v>
      </c>
      <c r="D123" s="139" t="s">
        <v>51</v>
      </c>
      <c r="E123" s="139">
        <v>0</v>
      </c>
      <c r="F123" s="139">
        <v>1</v>
      </c>
      <c r="G123" s="139">
        <v>1</v>
      </c>
      <c r="H123" s="139" t="s">
        <v>15</v>
      </c>
      <c r="I123" s="139" t="s">
        <v>15</v>
      </c>
      <c r="J123" s="139" t="s">
        <v>15</v>
      </c>
      <c r="K123" s="139" t="s">
        <v>15</v>
      </c>
      <c r="L123" s="139" t="s">
        <v>15</v>
      </c>
      <c r="M123" s="139" t="s">
        <v>15</v>
      </c>
      <c r="N123" s="139" t="s">
        <v>15</v>
      </c>
    </row>
    <row r="124" spans="1:14" ht="73.5" customHeight="1" outlineLevel="1" x14ac:dyDescent="0.25">
      <c r="A124" s="117" t="s">
        <v>1203</v>
      </c>
      <c r="B124" s="141" t="s">
        <v>917</v>
      </c>
      <c r="C124" s="141" t="s">
        <v>415</v>
      </c>
      <c r="D124" s="139" t="s">
        <v>51</v>
      </c>
      <c r="E124" s="139">
        <v>0</v>
      </c>
      <c r="F124" s="139">
        <v>1</v>
      </c>
      <c r="G124" s="139">
        <v>1</v>
      </c>
      <c r="H124" s="139" t="s">
        <v>15</v>
      </c>
      <c r="I124" s="139" t="s">
        <v>15</v>
      </c>
      <c r="J124" s="139" t="s">
        <v>15</v>
      </c>
      <c r="K124" s="139" t="s">
        <v>15</v>
      </c>
      <c r="L124" s="139" t="s">
        <v>15</v>
      </c>
      <c r="M124" s="139" t="s">
        <v>15</v>
      </c>
      <c r="N124" s="139" t="s">
        <v>15</v>
      </c>
    </row>
    <row r="125" spans="1:14" x14ac:dyDescent="0.25">
      <c r="A125" s="278" t="s">
        <v>1823</v>
      </c>
      <c r="B125" s="272"/>
      <c r="C125" s="272"/>
      <c r="D125" s="278"/>
      <c r="E125" s="278"/>
      <c r="F125" s="278"/>
      <c r="G125" s="278"/>
      <c r="H125" s="278"/>
      <c r="I125" s="278"/>
      <c r="J125" s="278"/>
      <c r="K125" s="278"/>
      <c r="L125" s="278"/>
      <c r="M125" s="278"/>
      <c r="N125" s="278"/>
    </row>
    <row r="126" spans="1:14" ht="27.75" customHeight="1" outlineLevel="1" x14ac:dyDescent="0.25">
      <c r="A126" s="274" t="s">
        <v>2568</v>
      </c>
      <c r="B126" s="274"/>
      <c r="C126" s="274"/>
      <c r="D126" s="274"/>
      <c r="E126" s="274"/>
      <c r="F126" s="274"/>
      <c r="G126" s="274"/>
      <c r="H126" s="274"/>
      <c r="I126" s="274"/>
      <c r="J126" s="274"/>
      <c r="K126" s="274"/>
      <c r="L126" s="274"/>
      <c r="M126" s="274"/>
      <c r="N126" s="274"/>
    </row>
    <row r="127" spans="1:14" ht="356.25" outlineLevel="1" x14ac:dyDescent="0.25">
      <c r="A127" s="117" t="s">
        <v>1204</v>
      </c>
      <c r="B127" s="219" t="s">
        <v>1824</v>
      </c>
      <c r="C127" s="219" t="s">
        <v>1825</v>
      </c>
      <c r="D127" s="218" t="s">
        <v>1053</v>
      </c>
      <c r="E127" s="218">
        <v>1</v>
      </c>
      <c r="F127" s="218" t="s">
        <v>15</v>
      </c>
      <c r="G127" s="218" t="s">
        <v>15</v>
      </c>
      <c r="H127" s="218">
        <v>1</v>
      </c>
      <c r="I127" s="218">
        <v>1</v>
      </c>
      <c r="J127" s="218">
        <v>1</v>
      </c>
      <c r="K127" s="218">
        <v>1</v>
      </c>
      <c r="L127" s="218">
        <v>1</v>
      </c>
      <c r="M127" s="218">
        <v>1</v>
      </c>
      <c r="N127" s="218" t="s">
        <v>15</v>
      </c>
    </row>
    <row r="128" spans="1:14" ht="409.5" outlineLevel="1" x14ac:dyDescent="0.25">
      <c r="A128" s="117" t="s">
        <v>1205</v>
      </c>
      <c r="B128" s="219" t="s">
        <v>1826</v>
      </c>
      <c r="C128" s="219" t="s">
        <v>2635</v>
      </c>
      <c r="D128" s="218" t="s">
        <v>1053</v>
      </c>
      <c r="E128" s="218">
        <v>1</v>
      </c>
      <c r="F128" s="218" t="s">
        <v>15</v>
      </c>
      <c r="G128" s="218" t="s">
        <v>15</v>
      </c>
      <c r="H128" s="218">
        <v>1</v>
      </c>
      <c r="I128" s="218">
        <v>1</v>
      </c>
      <c r="J128" s="218">
        <v>1</v>
      </c>
      <c r="K128" s="218">
        <v>1</v>
      </c>
      <c r="L128" s="218">
        <v>1</v>
      </c>
      <c r="M128" s="218">
        <v>1</v>
      </c>
      <c r="N128" s="218" t="s">
        <v>15</v>
      </c>
    </row>
    <row r="129" spans="1:14" ht="187.5" outlineLevel="1" x14ac:dyDescent="0.25">
      <c r="A129" s="117" t="s">
        <v>1206</v>
      </c>
      <c r="B129" s="219" t="s">
        <v>1827</v>
      </c>
      <c r="C129" s="219" t="s">
        <v>2636</v>
      </c>
      <c r="D129" s="218" t="s">
        <v>26</v>
      </c>
      <c r="E129" s="218">
        <v>1868</v>
      </c>
      <c r="F129" s="218" t="s">
        <v>15</v>
      </c>
      <c r="G129" s="218" t="s">
        <v>15</v>
      </c>
      <c r="H129" s="218">
        <v>2428</v>
      </c>
      <c r="I129" s="218">
        <v>2989</v>
      </c>
      <c r="J129" s="218">
        <v>3549</v>
      </c>
      <c r="K129" s="218">
        <v>4110</v>
      </c>
      <c r="L129" s="218">
        <v>4857</v>
      </c>
      <c r="M129" s="218">
        <v>5604</v>
      </c>
      <c r="N129" s="218" t="s">
        <v>15</v>
      </c>
    </row>
    <row r="130" spans="1:14" ht="393.75" outlineLevel="1" x14ac:dyDescent="0.25">
      <c r="A130" s="117" t="s">
        <v>1207</v>
      </c>
      <c r="B130" s="219" t="s">
        <v>1828</v>
      </c>
      <c r="C130" s="219" t="s">
        <v>2637</v>
      </c>
      <c r="D130" s="218" t="s">
        <v>26</v>
      </c>
      <c r="E130" s="218">
        <v>11098</v>
      </c>
      <c r="F130" s="218" t="s">
        <v>15</v>
      </c>
      <c r="G130" s="218" t="s">
        <v>15</v>
      </c>
      <c r="H130" s="218">
        <v>11681</v>
      </c>
      <c r="I130" s="218">
        <v>11742</v>
      </c>
      <c r="J130" s="218">
        <v>11803</v>
      </c>
      <c r="K130" s="218">
        <v>11864</v>
      </c>
      <c r="L130" s="218">
        <v>11925</v>
      </c>
      <c r="M130" s="218">
        <v>11987</v>
      </c>
      <c r="N130" s="218" t="s">
        <v>15</v>
      </c>
    </row>
    <row r="131" spans="1:14" ht="409.5" outlineLevel="1" x14ac:dyDescent="0.25">
      <c r="A131" s="117" t="s">
        <v>1208</v>
      </c>
      <c r="B131" s="219" t="s">
        <v>1829</v>
      </c>
      <c r="C131" s="219" t="s">
        <v>2634</v>
      </c>
      <c r="D131" s="218" t="s">
        <v>21</v>
      </c>
      <c r="E131" s="218">
        <v>90</v>
      </c>
      <c r="F131" s="218" t="s">
        <v>15</v>
      </c>
      <c r="G131" s="218" t="s">
        <v>15</v>
      </c>
      <c r="H131" s="218">
        <v>90</v>
      </c>
      <c r="I131" s="218">
        <v>90</v>
      </c>
      <c r="J131" s="218">
        <v>90</v>
      </c>
      <c r="K131" s="218">
        <v>90</v>
      </c>
      <c r="L131" s="218">
        <v>90</v>
      </c>
      <c r="M131" s="218">
        <v>90</v>
      </c>
      <c r="N131" s="218" t="s">
        <v>15</v>
      </c>
    </row>
    <row r="132" spans="1:14" x14ac:dyDescent="0.25">
      <c r="A132" s="278" t="s">
        <v>1830</v>
      </c>
      <c r="B132" s="272"/>
      <c r="C132" s="272"/>
      <c r="D132" s="278"/>
      <c r="E132" s="278"/>
      <c r="F132" s="278"/>
      <c r="G132" s="278"/>
      <c r="H132" s="278"/>
      <c r="I132" s="278"/>
      <c r="J132" s="278"/>
      <c r="K132" s="278"/>
      <c r="L132" s="278"/>
      <c r="M132" s="278"/>
      <c r="N132" s="278"/>
    </row>
    <row r="133" spans="1:14" outlineLevel="1" x14ac:dyDescent="0.25">
      <c r="A133" s="274" t="s">
        <v>2569</v>
      </c>
      <c r="B133" s="274"/>
      <c r="C133" s="274"/>
      <c r="D133" s="274"/>
      <c r="E133" s="274"/>
      <c r="F133" s="274"/>
      <c r="G133" s="274"/>
      <c r="H133" s="274"/>
      <c r="I133" s="274"/>
      <c r="J133" s="274"/>
      <c r="K133" s="274"/>
      <c r="L133" s="274"/>
      <c r="M133" s="274"/>
      <c r="N133" s="274"/>
    </row>
    <row r="134" spans="1:14" ht="318.75" outlineLevel="1" x14ac:dyDescent="0.25">
      <c r="A134" s="117" t="s">
        <v>1209</v>
      </c>
      <c r="B134" s="219" t="s">
        <v>1831</v>
      </c>
      <c r="C134" s="219" t="s">
        <v>2633</v>
      </c>
      <c r="D134" s="218" t="s">
        <v>1053</v>
      </c>
      <c r="E134" s="218" t="s">
        <v>646</v>
      </c>
      <c r="F134" s="218" t="s">
        <v>15</v>
      </c>
      <c r="G134" s="218" t="s">
        <v>15</v>
      </c>
      <c r="H134" s="218" t="s">
        <v>646</v>
      </c>
      <c r="I134" s="218" t="s">
        <v>646</v>
      </c>
      <c r="J134" s="218" t="s">
        <v>646</v>
      </c>
      <c r="K134" s="218" t="s">
        <v>646</v>
      </c>
      <c r="L134" s="218" t="s">
        <v>646</v>
      </c>
      <c r="M134" s="218" t="s">
        <v>646</v>
      </c>
      <c r="N134" s="218" t="s">
        <v>15</v>
      </c>
    </row>
    <row r="135" spans="1:14" ht="409.5" outlineLevel="1" x14ac:dyDescent="0.25">
      <c r="A135" s="220" t="s">
        <v>1210</v>
      </c>
      <c r="B135" s="220" t="s">
        <v>1832</v>
      </c>
      <c r="C135" s="220" t="s">
        <v>2632</v>
      </c>
      <c r="D135" s="218" t="s">
        <v>1053</v>
      </c>
      <c r="E135" s="218" t="s">
        <v>646</v>
      </c>
      <c r="F135" s="218" t="s">
        <v>15</v>
      </c>
      <c r="G135" s="218" t="s">
        <v>15</v>
      </c>
      <c r="H135" s="218" t="s">
        <v>646</v>
      </c>
      <c r="I135" s="218" t="s">
        <v>646</v>
      </c>
      <c r="J135" s="218" t="s">
        <v>646</v>
      </c>
      <c r="K135" s="218" t="s">
        <v>646</v>
      </c>
      <c r="L135" s="218" t="s">
        <v>646</v>
      </c>
      <c r="M135" s="218" t="s">
        <v>646</v>
      </c>
      <c r="N135" s="218" t="s">
        <v>15</v>
      </c>
    </row>
    <row r="136" spans="1:14" s="81" customFormat="1" ht="25.5" customHeight="1" x14ac:dyDescent="0.25">
      <c r="A136" s="278" t="s">
        <v>215</v>
      </c>
      <c r="B136" s="278"/>
      <c r="C136" s="278"/>
      <c r="D136" s="278"/>
      <c r="E136" s="278"/>
      <c r="F136" s="278"/>
      <c r="G136" s="278"/>
      <c r="H136" s="278"/>
      <c r="I136" s="278"/>
      <c r="J136" s="278"/>
      <c r="K136" s="278"/>
      <c r="L136" s="278"/>
      <c r="M136" s="278"/>
      <c r="N136" s="278"/>
    </row>
    <row r="137" spans="1:14" s="81" customFormat="1" ht="25.5" customHeight="1" outlineLevel="1" x14ac:dyDescent="0.25">
      <c r="A137" s="279" t="s">
        <v>416</v>
      </c>
      <c r="B137" s="279"/>
      <c r="C137" s="279"/>
      <c r="D137" s="279"/>
      <c r="E137" s="279"/>
      <c r="F137" s="279"/>
      <c r="G137" s="279"/>
      <c r="H137" s="279"/>
      <c r="I137" s="279"/>
      <c r="J137" s="279"/>
      <c r="K137" s="279"/>
      <c r="L137" s="279"/>
      <c r="M137" s="279"/>
      <c r="N137" s="279"/>
    </row>
    <row r="138" spans="1:14" ht="37.5" outlineLevel="1" x14ac:dyDescent="0.25">
      <c r="A138" s="117" t="s">
        <v>1211</v>
      </c>
      <c r="B138" s="125" t="s">
        <v>920</v>
      </c>
      <c r="C138" s="125" t="s">
        <v>418</v>
      </c>
      <c r="D138" s="123" t="s">
        <v>21</v>
      </c>
      <c r="E138" s="79">
        <v>100</v>
      </c>
      <c r="F138" s="79">
        <v>100</v>
      </c>
      <c r="G138" s="79">
        <v>100</v>
      </c>
      <c r="H138" s="79">
        <v>100</v>
      </c>
      <c r="I138" s="79">
        <v>100</v>
      </c>
      <c r="J138" s="79">
        <v>100</v>
      </c>
      <c r="K138" s="79">
        <v>100</v>
      </c>
      <c r="L138" s="79">
        <v>100</v>
      </c>
      <c r="M138" s="79">
        <v>100</v>
      </c>
      <c r="N138" s="123" t="s">
        <v>15</v>
      </c>
    </row>
    <row r="139" spans="1:14" ht="24" customHeight="1" x14ac:dyDescent="0.25">
      <c r="A139" s="272" t="s">
        <v>219</v>
      </c>
      <c r="B139" s="272"/>
      <c r="C139" s="272"/>
      <c r="D139" s="272"/>
      <c r="E139" s="272"/>
      <c r="F139" s="272"/>
      <c r="G139" s="272"/>
      <c r="H139" s="272"/>
      <c r="I139" s="272"/>
      <c r="J139" s="272"/>
      <c r="K139" s="272"/>
      <c r="L139" s="272"/>
      <c r="M139" s="272"/>
      <c r="N139" s="272"/>
    </row>
    <row r="140" spans="1:14" ht="25.5" customHeight="1" outlineLevel="1" x14ac:dyDescent="0.25">
      <c r="A140" s="273" t="s">
        <v>419</v>
      </c>
      <c r="B140" s="273"/>
      <c r="C140" s="273"/>
      <c r="D140" s="273"/>
      <c r="E140" s="273"/>
      <c r="F140" s="273"/>
      <c r="G140" s="273"/>
      <c r="H140" s="273"/>
      <c r="I140" s="273"/>
      <c r="J140" s="273"/>
      <c r="K140" s="273"/>
      <c r="L140" s="273"/>
      <c r="M140" s="273"/>
      <c r="N140" s="273"/>
    </row>
    <row r="141" spans="1:14" ht="56.25" outlineLevel="1" x14ac:dyDescent="0.25">
      <c r="A141" s="117" t="s">
        <v>1249</v>
      </c>
      <c r="B141" s="125" t="s">
        <v>1236</v>
      </c>
      <c r="C141" s="125" t="s">
        <v>2638</v>
      </c>
      <c r="D141" s="123" t="s">
        <v>21</v>
      </c>
      <c r="E141" s="79">
        <v>100</v>
      </c>
      <c r="F141" s="79">
        <v>100</v>
      </c>
      <c r="G141" s="79">
        <v>100</v>
      </c>
      <c r="H141" s="79">
        <v>100</v>
      </c>
      <c r="I141" s="79">
        <v>100</v>
      </c>
      <c r="J141" s="79">
        <v>100</v>
      </c>
      <c r="K141" s="79">
        <v>100</v>
      </c>
      <c r="L141" s="79">
        <v>100</v>
      </c>
      <c r="M141" s="79">
        <v>100</v>
      </c>
      <c r="N141" s="123" t="s">
        <v>15</v>
      </c>
    </row>
    <row r="142" spans="1:14" ht="315.75" customHeight="1" outlineLevel="1" x14ac:dyDescent="0.25">
      <c r="A142" s="117" t="s">
        <v>1300</v>
      </c>
      <c r="B142" s="125" t="s">
        <v>1379</v>
      </c>
      <c r="C142" s="125" t="s">
        <v>1382</v>
      </c>
      <c r="D142" s="123" t="s">
        <v>26</v>
      </c>
      <c r="E142" s="159">
        <v>2549</v>
      </c>
      <c r="F142" s="159" t="s">
        <v>15</v>
      </c>
      <c r="G142" s="159">
        <v>2549</v>
      </c>
      <c r="H142" s="79" t="s">
        <v>15</v>
      </c>
      <c r="I142" s="79" t="s">
        <v>15</v>
      </c>
      <c r="J142" s="79" t="s">
        <v>15</v>
      </c>
      <c r="K142" s="79" t="s">
        <v>15</v>
      </c>
      <c r="L142" s="79" t="s">
        <v>15</v>
      </c>
      <c r="M142" s="79" t="s">
        <v>15</v>
      </c>
      <c r="N142" s="79" t="s">
        <v>15</v>
      </c>
    </row>
    <row r="143" spans="1:14" ht="187.5" outlineLevel="1" x14ac:dyDescent="0.25">
      <c r="A143" s="117" t="s">
        <v>1303</v>
      </c>
      <c r="B143" s="219" t="s">
        <v>1563</v>
      </c>
      <c r="C143" s="219" t="s">
        <v>2639</v>
      </c>
      <c r="D143" s="218" t="s">
        <v>26</v>
      </c>
      <c r="E143" s="159">
        <v>2549</v>
      </c>
      <c r="F143" s="159" t="s">
        <v>15</v>
      </c>
      <c r="G143" s="159" t="s">
        <v>15</v>
      </c>
      <c r="H143" s="159">
        <v>2652</v>
      </c>
      <c r="I143" s="159">
        <v>2652</v>
      </c>
      <c r="J143" s="159">
        <v>2652</v>
      </c>
      <c r="K143" s="159" t="s">
        <v>15</v>
      </c>
      <c r="L143" s="159" t="s">
        <v>15</v>
      </c>
      <c r="M143" s="159" t="s">
        <v>15</v>
      </c>
      <c r="N143" s="79" t="s">
        <v>15</v>
      </c>
    </row>
    <row r="144" spans="1:14" ht="225" outlineLevel="1" x14ac:dyDescent="0.25">
      <c r="A144" s="117" t="s">
        <v>1304</v>
      </c>
      <c r="B144" s="219" t="s">
        <v>1380</v>
      </c>
      <c r="C144" s="219" t="s">
        <v>1383</v>
      </c>
      <c r="D144" s="218" t="s">
        <v>1381</v>
      </c>
      <c r="E144" s="159">
        <v>1</v>
      </c>
      <c r="F144" s="159" t="s">
        <v>15</v>
      </c>
      <c r="G144" s="159">
        <v>69911</v>
      </c>
      <c r="H144" s="159" t="s">
        <v>15</v>
      </c>
      <c r="I144" s="159" t="s">
        <v>15</v>
      </c>
      <c r="J144" s="159" t="s">
        <v>15</v>
      </c>
      <c r="K144" s="159" t="s">
        <v>15</v>
      </c>
      <c r="L144" s="159" t="s">
        <v>15</v>
      </c>
      <c r="M144" s="159" t="s">
        <v>15</v>
      </c>
      <c r="N144" s="159" t="s">
        <v>15</v>
      </c>
    </row>
    <row r="145" spans="1:16" ht="168.75" outlineLevel="1" x14ac:dyDescent="0.25">
      <c r="A145" s="117" t="s">
        <v>1305</v>
      </c>
      <c r="B145" s="219" t="s">
        <v>2858</v>
      </c>
      <c r="C145" s="219" t="s">
        <v>1383</v>
      </c>
      <c r="D145" s="218" t="s">
        <v>1381</v>
      </c>
      <c r="E145" s="159">
        <v>0</v>
      </c>
      <c r="F145" s="159" t="s">
        <v>15</v>
      </c>
      <c r="G145" s="159" t="s">
        <v>15</v>
      </c>
      <c r="H145" s="159">
        <v>61777</v>
      </c>
      <c r="I145" s="159">
        <v>61777</v>
      </c>
      <c r="J145" s="159">
        <v>61777</v>
      </c>
      <c r="K145" s="159" t="s">
        <v>15</v>
      </c>
      <c r="L145" s="159" t="s">
        <v>15</v>
      </c>
      <c r="M145" s="159" t="s">
        <v>15</v>
      </c>
      <c r="N145" s="159" t="s">
        <v>15</v>
      </c>
      <c r="P145" s="209"/>
    </row>
    <row r="146" spans="1:16" ht="56.25" outlineLevel="1" x14ac:dyDescent="0.25">
      <c r="A146" s="117" t="s">
        <v>1306</v>
      </c>
      <c r="B146" s="219" t="s">
        <v>2209</v>
      </c>
      <c r="C146" s="219" t="s">
        <v>2859</v>
      </c>
      <c r="D146" s="218" t="s">
        <v>1381</v>
      </c>
      <c r="E146" s="159">
        <v>0</v>
      </c>
      <c r="F146" s="159" t="s">
        <v>15</v>
      </c>
      <c r="G146" s="159" t="s">
        <v>15</v>
      </c>
      <c r="H146" s="159">
        <v>61777</v>
      </c>
      <c r="I146" s="159">
        <v>61777</v>
      </c>
      <c r="J146" s="159">
        <v>61777</v>
      </c>
      <c r="K146" s="159" t="s">
        <v>15</v>
      </c>
      <c r="L146" s="159" t="s">
        <v>15</v>
      </c>
      <c r="M146" s="159" t="s">
        <v>15</v>
      </c>
      <c r="N146" s="159" t="s">
        <v>15</v>
      </c>
      <c r="P146" s="209"/>
    </row>
    <row r="147" spans="1:16" ht="30" customHeight="1" x14ac:dyDescent="0.25">
      <c r="A147" s="272" t="s">
        <v>225</v>
      </c>
      <c r="B147" s="272"/>
      <c r="C147" s="272"/>
      <c r="D147" s="272"/>
      <c r="E147" s="272"/>
      <c r="F147" s="272"/>
      <c r="G147" s="272"/>
      <c r="H147" s="272"/>
      <c r="I147" s="272"/>
      <c r="J147" s="272"/>
      <c r="K147" s="272"/>
      <c r="L147" s="272"/>
      <c r="M147" s="272"/>
      <c r="N147" s="272"/>
    </row>
    <row r="148" spans="1:16" ht="30" customHeight="1" outlineLevel="1" x14ac:dyDescent="0.25">
      <c r="A148" s="273" t="s">
        <v>420</v>
      </c>
      <c r="B148" s="273"/>
      <c r="C148" s="273"/>
      <c r="D148" s="273"/>
      <c r="E148" s="273"/>
      <c r="F148" s="273"/>
      <c r="G148" s="273"/>
      <c r="H148" s="273"/>
      <c r="I148" s="273"/>
      <c r="J148" s="273"/>
      <c r="K148" s="273"/>
      <c r="L148" s="273"/>
      <c r="M148" s="273"/>
      <c r="N148" s="273"/>
    </row>
    <row r="149" spans="1:16" ht="75" outlineLevel="1" x14ac:dyDescent="0.25">
      <c r="A149" s="117" t="s">
        <v>1307</v>
      </c>
      <c r="B149" s="125" t="s">
        <v>1237</v>
      </c>
      <c r="C149" s="125" t="s">
        <v>421</v>
      </c>
      <c r="D149" s="123" t="s">
        <v>21</v>
      </c>
      <c r="E149" s="79">
        <v>95</v>
      </c>
      <c r="F149" s="79">
        <v>95</v>
      </c>
      <c r="G149" s="79">
        <v>95</v>
      </c>
      <c r="H149" s="79">
        <v>95</v>
      </c>
      <c r="I149" s="79">
        <v>95</v>
      </c>
      <c r="J149" s="79">
        <v>95</v>
      </c>
      <c r="K149" s="79">
        <v>95</v>
      </c>
      <c r="L149" s="79">
        <v>95</v>
      </c>
      <c r="M149" s="79">
        <v>95</v>
      </c>
      <c r="N149" s="123" t="s">
        <v>15</v>
      </c>
    </row>
    <row r="150" spans="1:16" ht="19.5" customHeight="1" x14ac:dyDescent="0.25">
      <c r="A150" s="272" t="s">
        <v>230</v>
      </c>
      <c r="B150" s="272"/>
      <c r="C150" s="272"/>
      <c r="D150" s="272"/>
      <c r="E150" s="272"/>
      <c r="F150" s="272"/>
      <c r="G150" s="272"/>
      <c r="H150" s="272"/>
      <c r="I150" s="272"/>
      <c r="J150" s="272"/>
      <c r="K150" s="272"/>
      <c r="L150" s="272"/>
      <c r="M150" s="272"/>
      <c r="N150" s="272"/>
    </row>
    <row r="151" spans="1:16" ht="19.5" customHeight="1" outlineLevel="1" x14ac:dyDescent="0.25">
      <c r="A151" s="273" t="s">
        <v>422</v>
      </c>
      <c r="B151" s="273"/>
      <c r="C151" s="273"/>
      <c r="D151" s="273"/>
      <c r="E151" s="273"/>
      <c r="F151" s="273"/>
      <c r="G151" s="273"/>
      <c r="H151" s="273"/>
      <c r="I151" s="273"/>
      <c r="J151" s="273"/>
      <c r="K151" s="273"/>
      <c r="L151" s="273"/>
      <c r="M151" s="273"/>
      <c r="N151" s="273"/>
    </row>
    <row r="152" spans="1:16" ht="318.75" outlineLevel="1" x14ac:dyDescent="0.25">
      <c r="A152" s="125" t="s">
        <v>1308</v>
      </c>
      <c r="B152" s="125" t="s">
        <v>1295</v>
      </c>
      <c r="C152" s="125" t="s">
        <v>423</v>
      </c>
      <c r="D152" s="123" t="s">
        <v>1053</v>
      </c>
      <c r="E152" s="123">
        <v>15</v>
      </c>
      <c r="F152" s="218">
        <v>15</v>
      </c>
      <c r="G152" s="218" t="s">
        <v>15</v>
      </c>
      <c r="H152" s="218">
        <v>10</v>
      </c>
      <c r="I152" s="218">
        <v>10</v>
      </c>
      <c r="J152" s="218">
        <v>13</v>
      </c>
      <c r="K152" s="218" t="s">
        <v>15</v>
      </c>
      <c r="L152" s="218" t="s">
        <v>15</v>
      </c>
      <c r="M152" s="218" t="s">
        <v>15</v>
      </c>
      <c r="N152" s="218" t="s">
        <v>15</v>
      </c>
    </row>
    <row r="153" spans="1:16" ht="409.5" outlineLevel="1" x14ac:dyDescent="0.25">
      <c r="A153" s="117" t="s">
        <v>1310</v>
      </c>
      <c r="B153" s="125" t="s">
        <v>1161</v>
      </c>
      <c r="C153" s="125" t="s">
        <v>423</v>
      </c>
      <c r="D153" s="123" t="s">
        <v>1053</v>
      </c>
      <c r="E153" s="123">
        <v>15</v>
      </c>
      <c r="F153" s="218" t="s">
        <v>15</v>
      </c>
      <c r="G153" s="218">
        <v>15</v>
      </c>
      <c r="H153" s="218" t="s">
        <v>15</v>
      </c>
      <c r="I153" s="218" t="s">
        <v>15</v>
      </c>
      <c r="J153" s="218" t="s">
        <v>15</v>
      </c>
      <c r="K153" s="218" t="s">
        <v>15</v>
      </c>
      <c r="L153" s="218" t="s">
        <v>15</v>
      </c>
      <c r="M153" s="218" t="s">
        <v>15</v>
      </c>
      <c r="N153" s="218" t="s">
        <v>15</v>
      </c>
    </row>
    <row r="154" spans="1:16" ht="126" customHeight="1" outlineLevel="1" x14ac:dyDescent="0.25">
      <c r="A154" s="117" t="s">
        <v>1311</v>
      </c>
      <c r="B154" s="125" t="s">
        <v>929</v>
      </c>
      <c r="C154" s="125" t="s">
        <v>425</v>
      </c>
      <c r="D154" s="123" t="s">
        <v>1053</v>
      </c>
      <c r="E154" s="123">
        <v>13000</v>
      </c>
      <c r="F154" s="218">
        <v>13000</v>
      </c>
      <c r="G154" s="218">
        <v>15000</v>
      </c>
      <c r="H154" s="218">
        <v>15000</v>
      </c>
      <c r="I154" s="218">
        <v>15000</v>
      </c>
      <c r="J154" s="218">
        <v>15000</v>
      </c>
      <c r="K154" s="218" t="s">
        <v>15</v>
      </c>
      <c r="L154" s="218" t="s">
        <v>15</v>
      </c>
      <c r="M154" s="218" t="s">
        <v>15</v>
      </c>
      <c r="N154" s="218" t="s">
        <v>15</v>
      </c>
    </row>
    <row r="155" spans="1:16" ht="112.5" outlineLevel="1" x14ac:dyDescent="0.25">
      <c r="A155" s="117" t="s">
        <v>1313</v>
      </c>
      <c r="B155" s="125" t="s">
        <v>931</v>
      </c>
      <c r="C155" s="125" t="s">
        <v>2640</v>
      </c>
      <c r="D155" s="123" t="s">
        <v>26</v>
      </c>
      <c r="E155" s="123">
        <v>60</v>
      </c>
      <c r="F155" s="218">
        <v>60</v>
      </c>
      <c r="G155" s="218">
        <v>65</v>
      </c>
      <c r="H155" s="218">
        <v>140</v>
      </c>
      <c r="I155" s="218">
        <v>150</v>
      </c>
      <c r="J155" s="218">
        <v>155</v>
      </c>
      <c r="K155" s="218" t="s">
        <v>15</v>
      </c>
      <c r="L155" s="218" t="s">
        <v>15</v>
      </c>
      <c r="M155" s="218" t="s">
        <v>15</v>
      </c>
      <c r="N155" s="218" t="s">
        <v>15</v>
      </c>
    </row>
    <row r="156" spans="1:16" ht="206.25" outlineLevel="1" x14ac:dyDescent="0.25">
      <c r="A156" s="117" t="s">
        <v>1314</v>
      </c>
      <c r="B156" s="125" t="s">
        <v>934</v>
      </c>
      <c r="C156" s="125" t="s">
        <v>428</v>
      </c>
      <c r="D156" s="123" t="s">
        <v>1053</v>
      </c>
      <c r="E156" s="123">
        <v>2</v>
      </c>
      <c r="F156" s="218">
        <v>3</v>
      </c>
      <c r="G156" s="218">
        <v>2</v>
      </c>
      <c r="H156" s="218">
        <v>2</v>
      </c>
      <c r="I156" s="218">
        <v>2</v>
      </c>
      <c r="J156" s="218">
        <v>2</v>
      </c>
      <c r="K156" s="218" t="s">
        <v>15</v>
      </c>
      <c r="L156" s="218" t="s">
        <v>15</v>
      </c>
      <c r="M156" s="218" t="s">
        <v>15</v>
      </c>
      <c r="N156" s="218" t="s">
        <v>15</v>
      </c>
    </row>
    <row r="157" spans="1:16" ht="56.25" outlineLevel="1" x14ac:dyDescent="0.25">
      <c r="A157" s="117" t="s">
        <v>1315</v>
      </c>
      <c r="B157" s="219" t="s">
        <v>1562</v>
      </c>
      <c r="C157" s="219" t="s">
        <v>2641</v>
      </c>
      <c r="D157" s="218" t="s">
        <v>1053</v>
      </c>
      <c r="E157" s="218">
        <v>0</v>
      </c>
      <c r="F157" s="218" t="s">
        <v>15</v>
      </c>
      <c r="G157" s="218" t="s">
        <v>15</v>
      </c>
      <c r="H157" s="218">
        <v>1</v>
      </c>
      <c r="I157" s="218">
        <v>1</v>
      </c>
      <c r="J157" s="218">
        <v>1</v>
      </c>
      <c r="K157" s="218">
        <v>1</v>
      </c>
      <c r="L157" s="218">
        <v>1</v>
      </c>
      <c r="M157" s="218">
        <v>1</v>
      </c>
      <c r="N157" s="218" t="s">
        <v>15</v>
      </c>
    </row>
    <row r="158" spans="1:16" ht="37.5" outlineLevel="1" x14ac:dyDescent="0.25">
      <c r="A158" s="117" t="s">
        <v>1316</v>
      </c>
      <c r="B158" s="219" t="s">
        <v>1454</v>
      </c>
      <c r="C158" s="219" t="s">
        <v>1455</v>
      </c>
      <c r="D158" s="218" t="s">
        <v>21</v>
      </c>
      <c r="E158" s="79">
        <v>0</v>
      </c>
      <c r="F158" s="79" t="s">
        <v>15</v>
      </c>
      <c r="G158" s="79">
        <v>95</v>
      </c>
      <c r="H158" s="79">
        <v>95</v>
      </c>
      <c r="I158" s="79">
        <v>95</v>
      </c>
      <c r="J158" s="79">
        <v>95</v>
      </c>
      <c r="K158" s="79">
        <v>95</v>
      </c>
      <c r="L158" s="79">
        <v>95</v>
      </c>
      <c r="M158" s="79">
        <v>95</v>
      </c>
      <c r="N158" s="123" t="s">
        <v>15</v>
      </c>
      <c r="O158" s="119"/>
    </row>
    <row r="159" spans="1:16" ht="167.25" customHeight="1" outlineLevel="1" x14ac:dyDescent="0.25">
      <c r="A159" s="117" t="s">
        <v>1317</v>
      </c>
      <c r="B159" s="85" t="s">
        <v>937</v>
      </c>
      <c r="C159" s="219" t="s">
        <v>430</v>
      </c>
      <c r="D159" s="218" t="s">
        <v>26</v>
      </c>
      <c r="E159" s="218">
        <v>0</v>
      </c>
      <c r="F159" s="218">
        <v>0</v>
      </c>
      <c r="G159" s="218" t="s">
        <v>15</v>
      </c>
      <c r="H159" s="218" t="s">
        <v>15</v>
      </c>
      <c r="I159" s="218" t="s">
        <v>15</v>
      </c>
      <c r="J159" s="218" t="s">
        <v>15</v>
      </c>
      <c r="K159" s="218" t="s">
        <v>15</v>
      </c>
      <c r="L159" s="218" t="s">
        <v>15</v>
      </c>
      <c r="M159" s="123" t="s">
        <v>15</v>
      </c>
      <c r="N159" s="123" t="s">
        <v>15</v>
      </c>
    </row>
    <row r="160" spans="1:16" ht="175.5" customHeight="1" outlineLevel="1" x14ac:dyDescent="0.25">
      <c r="A160" s="117" t="s">
        <v>1318</v>
      </c>
      <c r="B160" s="219" t="s">
        <v>1145</v>
      </c>
      <c r="C160" s="219" t="s">
        <v>1146</v>
      </c>
      <c r="D160" s="218" t="s">
        <v>1053</v>
      </c>
      <c r="E160" s="218">
        <v>0</v>
      </c>
      <c r="F160" s="218">
        <v>13</v>
      </c>
      <c r="G160" s="218" t="s">
        <v>15</v>
      </c>
      <c r="H160" s="218" t="s">
        <v>15</v>
      </c>
      <c r="I160" s="218" t="s">
        <v>15</v>
      </c>
      <c r="J160" s="218" t="s">
        <v>15</v>
      </c>
      <c r="K160" s="218" t="s">
        <v>15</v>
      </c>
      <c r="L160" s="218" t="s">
        <v>15</v>
      </c>
      <c r="M160" s="123" t="s">
        <v>15</v>
      </c>
      <c r="N160" s="123" t="s">
        <v>15</v>
      </c>
    </row>
    <row r="161" spans="1:16" ht="131.25" outlineLevel="1" x14ac:dyDescent="0.25">
      <c r="A161" s="117" t="s">
        <v>1388</v>
      </c>
      <c r="B161" s="219" t="s">
        <v>1343</v>
      </c>
      <c r="C161" s="219" t="s">
        <v>1349</v>
      </c>
      <c r="D161" s="218" t="s">
        <v>84</v>
      </c>
      <c r="E161" s="205">
        <v>10.893000000000001</v>
      </c>
      <c r="F161" s="205" t="s">
        <v>15</v>
      </c>
      <c r="G161" s="205">
        <v>12.015000000000001</v>
      </c>
      <c r="H161" s="205" t="s">
        <v>15</v>
      </c>
      <c r="I161" s="79" t="s">
        <v>15</v>
      </c>
      <c r="J161" s="79" t="s">
        <v>15</v>
      </c>
      <c r="K161" s="79" t="s">
        <v>15</v>
      </c>
      <c r="L161" s="79" t="s">
        <v>15</v>
      </c>
      <c r="M161" s="79" t="s">
        <v>15</v>
      </c>
      <c r="N161" s="205" t="s">
        <v>15</v>
      </c>
      <c r="P161" s="206"/>
    </row>
    <row r="162" spans="1:16" ht="181.5" customHeight="1" outlineLevel="1" x14ac:dyDescent="0.25">
      <c r="A162" s="117" t="s">
        <v>1389</v>
      </c>
      <c r="B162" s="219" t="s">
        <v>1344</v>
      </c>
      <c r="C162" s="219" t="s">
        <v>2647</v>
      </c>
      <c r="D162" s="218" t="s">
        <v>84</v>
      </c>
      <c r="E162" s="205">
        <v>3.7970000000000002</v>
      </c>
      <c r="F162" s="79" t="s">
        <v>15</v>
      </c>
      <c r="G162" s="205">
        <v>79.64</v>
      </c>
      <c r="H162" s="205" t="s">
        <v>15</v>
      </c>
      <c r="I162" s="79" t="s">
        <v>15</v>
      </c>
      <c r="J162" s="79" t="s">
        <v>15</v>
      </c>
      <c r="K162" s="79" t="s">
        <v>15</v>
      </c>
      <c r="L162" s="79" t="s">
        <v>15</v>
      </c>
      <c r="M162" s="79" t="s">
        <v>15</v>
      </c>
      <c r="N162" s="204" t="s">
        <v>15</v>
      </c>
    </row>
    <row r="163" spans="1:16" ht="160.5" customHeight="1" outlineLevel="1" x14ac:dyDescent="0.25">
      <c r="A163" s="117" t="s">
        <v>1390</v>
      </c>
      <c r="B163" s="219" t="s">
        <v>1345</v>
      </c>
      <c r="C163" s="219" t="s">
        <v>1350</v>
      </c>
      <c r="D163" s="218" t="s">
        <v>1053</v>
      </c>
      <c r="E163" s="218">
        <v>0</v>
      </c>
      <c r="F163" s="218" t="s">
        <v>15</v>
      </c>
      <c r="G163" s="218">
        <v>1</v>
      </c>
      <c r="H163" s="218" t="s">
        <v>15</v>
      </c>
      <c r="I163" s="218" t="s">
        <v>15</v>
      </c>
      <c r="J163" s="218" t="s">
        <v>15</v>
      </c>
      <c r="K163" s="218" t="s">
        <v>15</v>
      </c>
      <c r="L163" s="218" t="s">
        <v>15</v>
      </c>
      <c r="M163" s="204" t="s">
        <v>15</v>
      </c>
      <c r="N163" s="204" t="s">
        <v>15</v>
      </c>
    </row>
    <row r="164" spans="1:16" ht="56.25" outlineLevel="1" x14ac:dyDescent="0.25">
      <c r="A164" s="117" t="s">
        <v>1391</v>
      </c>
      <c r="B164" s="219" t="s">
        <v>1346</v>
      </c>
      <c r="C164" s="219" t="s">
        <v>1351</v>
      </c>
      <c r="D164" s="218" t="s">
        <v>1057</v>
      </c>
      <c r="E164" s="218">
        <v>1</v>
      </c>
      <c r="F164" s="218" t="s">
        <v>15</v>
      </c>
      <c r="G164" s="218">
        <v>1</v>
      </c>
      <c r="H164" s="218" t="s">
        <v>15</v>
      </c>
      <c r="I164" s="218" t="s">
        <v>15</v>
      </c>
      <c r="J164" s="218" t="s">
        <v>15</v>
      </c>
      <c r="K164" s="218" t="s">
        <v>15</v>
      </c>
      <c r="L164" s="218" t="s">
        <v>15</v>
      </c>
      <c r="M164" s="204" t="s">
        <v>15</v>
      </c>
      <c r="N164" s="204" t="s">
        <v>15</v>
      </c>
    </row>
    <row r="165" spans="1:16" ht="131.25" outlineLevel="1" x14ac:dyDescent="0.25">
      <c r="A165" s="117" t="s">
        <v>1392</v>
      </c>
      <c r="B165" s="219" t="s">
        <v>1347</v>
      </c>
      <c r="C165" s="219" t="s">
        <v>2648</v>
      </c>
      <c r="D165" s="218" t="s">
        <v>84</v>
      </c>
      <c r="E165" s="218">
        <v>35.756</v>
      </c>
      <c r="F165" s="218" t="s">
        <v>15</v>
      </c>
      <c r="G165" s="218">
        <v>42.872999999999998</v>
      </c>
      <c r="H165" s="218" t="s">
        <v>15</v>
      </c>
      <c r="I165" s="218" t="s">
        <v>15</v>
      </c>
      <c r="J165" s="218" t="s">
        <v>15</v>
      </c>
      <c r="K165" s="218" t="s">
        <v>15</v>
      </c>
      <c r="L165" s="218" t="s">
        <v>15</v>
      </c>
      <c r="M165" s="204" t="s">
        <v>15</v>
      </c>
      <c r="N165" s="204" t="s">
        <v>15</v>
      </c>
    </row>
    <row r="166" spans="1:16" ht="93.75" outlineLevel="1" x14ac:dyDescent="0.25">
      <c r="A166" s="117" t="s">
        <v>1393</v>
      </c>
      <c r="B166" s="219" t="s">
        <v>1348</v>
      </c>
      <c r="C166" s="219" t="s">
        <v>1352</v>
      </c>
      <c r="D166" s="218" t="s">
        <v>1053</v>
      </c>
      <c r="E166" s="218">
        <v>0</v>
      </c>
      <c r="F166" s="218" t="s">
        <v>15</v>
      </c>
      <c r="G166" s="218">
        <v>1</v>
      </c>
      <c r="H166" s="218" t="s">
        <v>15</v>
      </c>
      <c r="I166" s="218" t="s">
        <v>15</v>
      </c>
      <c r="J166" s="218" t="s">
        <v>15</v>
      </c>
      <c r="K166" s="218" t="s">
        <v>15</v>
      </c>
      <c r="L166" s="218" t="s">
        <v>15</v>
      </c>
      <c r="M166" s="204" t="s">
        <v>15</v>
      </c>
      <c r="N166" s="204" t="s">
        <v>15</v>
      </c>
    </row>
    <row r="167" spans="1:16" ht="149.25" customHeight="1" outlineLevel="1" x14ac:dyDescent="0.25">
      <c r="A167" s="117" t="s">
        <v>1394</v>
      </c>
      <c r="B167" s="215" t="s">
        <v>1432</v>
      </c>
      <c r="C167" s="215" t="s">
        <v>1452</v>
      </c>
      <c r="D167" s="218" t="s">
        <v>1053</v>
      </c>
      <c r="E167" s="218">
        <v>0</v>
      </c>
      <c r="F167" s="218" t="s">
        <v>15</v>
      </c>
      <c r="G167" s="218">
        <v>1</v>
      </c>
      <c r="H167" s="218">
        <v>1</v>
      </c>
      <c r="I167" s="218" t="s">
        <v>15</v>
      </c>
      <c r="J167" s="218" t="s">
        <v>15</v>
      </c>
      <c r="K167" s="218" t="s">
        <v>15</v>
      </c>
      <c r="L167" s="218" t="s">
        <v>15</v>
      </c>
      <c r="M167" s="123" t="s">
        <v>15</v>
      </c>
      <c r="N167" s="123" t="s">
        <v>15</v>
      </c>
    </row>
    <row r="168" spans="1:16" ht="75" outlineLevel="1" x14ac:dyDescent="0.25">
      <c r="A168" s="117" t="s">
        <v>1395</v>
      </c>
      <c r="B168" s="219" t="s">
        <v>1453</v>
      </c>
      <c r="C168" s="219" t="s">
        <v>2646</v>
      </c>
      <c r="D168" s="218" t="s">
        <v>26</v>
      </c>
      <c r="E168" s="218">
        <v>0</v>
      </c>
      <c r="F168" s="218" t="s">
        <v>15</v>
      </c>
      <c r="G168" s="218">
        <v>750</v>
      </c>
      <c r="H168" s="218">
        <v>750</v>
      </c>
      <c r="I168" s="218">
        <v>750</v>
      </c>
      <c r="J168" s="218">
        <v>750</v>
      </c>
      <c r="K168" s="218">
        <v>750</v>
      </c>
      <c r="L168" s="218">
        <v>750</v>
      </c>
      <c r="M168" s="123">
        <v>750</v>
      </c>
      <c r="N168" s="123" t="s">
        <v>15</v>
      </c>
      <c r="O168" s="119"/>
    </row>
    <row r="169" spans="1:16" ht="75" outlineLevel="1" x14ac:dyDescent="0.25">
      <c r="A169" s="117" t="s">
        <v>1396</v>
      </c>
      <c r="B169" s="219" t="s">
        <v>1451</v>
      </c>
      <c r="C169" s="219" t="s">
        <v>2645</v>
      </c>
      <c r="D169" s="218" t="s">
        <v>51</v>
      </c>
      <c r="E169" s="218">
        <v>0</v>
      </c>
      <c r="F169" s="218" t="s">
        <v>15</v>
      </c>
      <c r="G169" s="218">
        <v>1</v>
      </c>
      <c r="H169" s="218">
        <v>1</v>
      </c>
      <c r="I169" s="218">
        <v>1</v>
      </c>
      <c r="J169" s="218">
        <v>1</v>
      </c>
      <c r="K169" s="218">
        <v>1</v>
      </c>
      <c r="L169" s="218">
        <v>1</v>
      </c>
      <c r="M169" s="123">
        <v>1</v>
      </c>
      <c r="N169" s="123" t="s">
        <v>15</v>
      </c>
      <c r="O169" s="119"/>
    </row>
    <row r="170" spans="1:16" ht="56.25" outlineLevel="1" x14ac:dyDescent="0.25">
      <c r="A170" s="117" t="s">
        <v>1397</v>
      </c>
      <c r="B170" s="219" t="s">
        <v>1353</v>
      </c>
      <c r="C170" s="219" t="s">
        <v>1354</v>
      </c>
      <c r="D170" s="218" t="s">
        <v>51</v>
      </c>
      <c r="E170" s="218">
        <v>0</v>
      </c>
      <c r="F170" s="218" t="s">
        <v>15</v>
      </c>
      <c r="G170" s="218">
        <v>1</v>
      </c>
      <c r="H170" s="218">
        <v>1</v>
      </c>
      <c r="I170" s="218" t="s">
        <v>15</v>
      </c>
      <c r="J170" s="218" t="s">
        <v>15</v>
      </c>
      <c r="K170" s="218" t="s">
        <v>15</v>
      </c>
      <c r="L170" s="218" t="s">
        <v>15</v>
      </c>
      <c r="M170" s="123" t="s">
        <v>15</v>
      </c>
      <c r="N170" s="123" t="s">
        <v>15</v>
      </c>
      <c r="O170" s="119"/>
    </row>
    <row r="171" spans="1:16" ht="93.75" outlineLevel="1" x14ac:dyDescent="0.25">
      <c r="A171" s="117" t="s">
        <v>1398</v>
      </c>
      <c r="B171" s="219" t="s">
        <v>1497</v>
      </c>
      <c r="C171" s="219" t="s">
        <v>2644</v>
      </c>
      <c r="D171" s="218" t="s">
        <v>21</v>
      </c>
      <c r="E171" s="79">
        <v>0</v>
      </c>
      <c r="F171" s="79" t="s">
        <v>15</v>
      </c>
      <c r="G171" s="79">
        <v>95</v>
      </c>
      <c r="H171" s="79">
        <v>95</v>
      </c>
      <c r="I171" s="79">
        <v>95</v>
      </c>
      <c r="J171" s="79">
        <v>95</v>
      </c>
      <c r="K171" s="79">
        <v>95</v>
      </c>
      <c r="L171" s="79">
        <v>95</v>
      </c>
      <c r="M171" s="79">
        <v>95</v>
      </c>
      <c r="N171" s="123" t="s">
        <v>15</v>
      </c>
    </row>
    <row r="172" spans="1:16" ht="93.75" outlineLevel="1" x14ac:dyDescent="0.25">
      <c r="A172" s="117" t="s">
        <v>1399</v>
      </c>
      <c r="B172" s="125" t="s">
        <v>1496</v>
      </c>
      <c r="C172" s="125" t="s">
        <v>2643</v>
      </c>
      <c r="D172" s="123" t="s">
        <v>21</v>
      </c>
      <c r="E172" s="79">
        <v>0</v>
      </c>
      <c r="F172" s="79" t="s">
        <v>15</v>
      </c>
      <c r="G172" s="79">
        <v>95</v>
      </c>
      <c r="H172" s="79">
        <v>95</v>
      </c>
      <c r="I172" s="79">
        <v>95</v>
      </c>
      <c r="J172" s="79">
        <v>95</v>
      </c>
      <c r="K172" s="79">
        <v>95</v>
      </c>
      <c r="L172" s="79">
        <v>95</v>
      </c>
      <c r="M172" s="79">
        <v>95</v>
      </c>
      <c r="N172" s="123" t="s">
        <v>15</v>
      </c>
    </row>
    <row r="173" spans="1:16" ht="117.75" customHeight="1" outlineLevel="1" x14ac:dyDescent="0.25">
      <c r="A173" s="117" t="s">
        <v>1400</v>
      </c>
      <c r="B173" s="125" t="s">
        <v>3120</v>
      </c>
      <c r="C173" s="125" t="s">
        <v>1489</v>
      </c>
      <c r="D173" s="123" t="s">
        <v>21</v>
      </c>
      <c r="E173" s="79">
        <v>0</v>
      </c>
      <c r="F173" s="79" t="s">
        <v>15</v>
      </c>
      <c r="G173" s="79">
        <v>95</v>
      </c>
      <c r="H173" s="79">
        <v>95</v>
      </c>
      <c r="I173" s="79">
        <v>95</v>
      </c>
      <c r="J173" s="79">
        <v>95</v>
      </c>
      <c r="K173" s="79">
        <v>95</v>
      </c>
      <c r="L173" s="79">
        <v>95</v>
      </c>
      <c r="M173" s="79">
        <v>95</v>
      </c>
      <c r="N173" s="123" t="s">
        <v>15</v>
      </c>
    </row>
    <row r="174" spans="1:16" ht="100.5" customHeight="1" outlineLevel="1" x14ac:dyDescent="0.25">
      <c r="A174" s="117" t="s">
        <v>1401</v>
      </c>
      <c r="B174" s="125" t="s">
        <v>1494</v>
      </c>
      <c r="C174" s="125" t="s">
        <v>2642</v>
      </c>
      <c r="D174" s="123" t="s">
        <v>21</v>
      </c>
      <c r="E174" s="79">
        <v>0</v>
      </c>
      <c r="F174" s="79" t="s">
        <v>15</v>
      </c>
      <c r="G174" s="79">
        <v>95</v>
      </c>
      <c r="H174" s="79">
        <v>95</v>
      </c>
      <c r="I174" s="79">
        <v>95</v>
      </c>
      <c r="J174" s="79">
        <v>95</v>
      </c>
      <c r="K174" s="79">
        <v>95</v>
      </c>
      <c r="L174" s="79">
        <v>95</v>
      </c>
      <c r="M174" s="79">
        <v>95</v>
      </c>
      <c r="N174" s="123" t="s">
        <v>15</v>
      </c>
    </row>
    <row r="175" spans="1:16" ht="24" customHeight="1" x14ac:dyDescent="0.25">
      <c r="A175" s="272" t="s">
        <v>236</v>
      </c>
      <c r="B175" s="272"/>
      <c r="C175" s="272"/>
      <c r="D175" s="272"/>
      <c r="E175" s="272"/>
      <c r="F175" s="272"/>
      <c r="G175" s="272"/>
      <c r="H175" s="272"/>
      <c r="I175" s="272"/>
      <c r="J175" s="272"/>
      <c r="K175" s="272"/>
      <c r="L175" s="272"/>
      <c r="M175" s="272"/>
      <c r="N175" s="272"/>
    </row>
    <row r="176" spans="1:16" ht="24" customHeight="1" outlineLevel="1" x14ac:dyDescent="0.25">
      <c r="A176" s="273" t="s">
        <v>2570</v>
      </c>
      <c r="B176" s="273"/>
      <c r="C176" s="273"/>
      <c r="D176" s="273"/>
      <c r="E176" s="273"/>
      <c r="F176" s="273"/>
      <c r="G176" s="273"/>
      <c r="H176" s="273"/>
      <c r="I176" s="273"/>
      <c r="J176" s="273"/>
      <c r="K176" s="273"/>
      <c r="L176" s="273"/>
      <c r="M176" s="273"/>
      <c r="N176" s="273"/>
    </row>
    <row r="177" spans="1:14" ht="93.75" outlineLevel="1" x14ac:dyDescent="0.25">
      <c r="A177" s="125" t="s">
        <v>1402</v>
      </c>
      <c r="B177" s="125" t="s">
        <v>1296</v>
      </c>
      <c r="C177" s="125" t="s">
        <v>432</v>
      </c>
      <c r="D177" s="123" t="s">
        <v>26</v>
      </c>
      <c r="E177" s="123">
        <v>4359</v>
      </c>
      <c r="F177" s="123">
        <v>4359</v>
      </c>
      <c r="G177" s="123" t="s">
        <v>15</v>
      </c>
      <c r="H177" s="123" t="s">
        <v>15</v>
      </c>
      <c r="I177" s="123" t="s">
        <v>15</v>
      </c>
      <c r="J177" s="123" t="s">
        <v>15</v>
      </c>
      <c r="K177" s="123" t="s">
        <v>15</v>
      </c>
      <c r="L177" s="123" t="s">
        <v>15</v>
      </c>
      <c r="M177" s="123" t="s">
        <v>15</v>
      </c>
      <c r="N177" s="123" t="s">
        <v>15</v>
      </c>
    </row>
    <row r="178" spans="1:14" ht="112.5" outlineLevel="1" x14ac:dyDescent="0.25">
      <c r="A178" s="117" t="s">
        <v>1403</v>
      </c>
      <c r="B178" s="219" t="s">
        <v>1162</v>
      </c>
      <c r="C178" s="219" t="s">
        <v>1433</v>
      </c>
      <c r="D178" s="218" t="s">
        <v>26</v>
      </c>
      <c r="E178" s="218">
        <v>4359</v>
      </c>
      <c r="F178" s="218" t="s">
        <v>15</v>
      </c>
      <c r="G178" s="218">
        <v>3972</v>
      </c>
      <c r="H178" s="218">
        <v>3960</v>
      </c>
      <c r="I178" s="218">
        <v>3960</v>
      </c>
      <c r="J178" s="218">
        <v>3960</v>
      </c>
      <c r="K178" s="218" t="s">
        <v>15</v>
      </c>
      <c r="L178" s="218" t="s">
        <v>15</v>
      </c>
      <c r="M178" s="218" t="s">
        <v>15</v>
      </c>
      <c r="N178" s="218" t="s">
        <v>15</v>
      </c>
    </row>
    <row r="179" spans="1:14" ht="93.75" outlineLevel="1" x14ac:dyDescent="0.25">
      <c r="A179" s="117" t="s">
        <v>1404</v>
      </c>
      <c r="B179" s="219" t="s">
        <v>1355</v>
      </c>
      <c r="C179" s="219" t="s">
        <v>1459</v>
      </c>
      <c r="D179" s="218" t="s">
        <v>51</v>
      </c>
      <c r="E179" s="218">
        <v>0</v>
      </c>
      <c r="F179" s="218" t="s">
        <v>15</v>
      </c>
      <c r="G179" s="218">
        <v>1</v>
      </c>
      <c r="H179" s="218">
        <v>1</v>
      </c>
      <c r="I179" s="218">
        <v>1</v>
      </c>
      <c r="J179" s="218">
        <v>1</v>
      </c>
      <c r="K179" s="218">
        <v>1</v>
      </c>
      <c r="L179" s="218">
        <v>1</v>
      </c>
      <c r="M179" s="218">
        <v>1</v>
      </c>
      <c r="N179" s="218" t="s">
        <v>15</v>
      </c>
    </row>
    <row r="180" spans="1:14" ht="25.5" customHeight="1" outlineLevel="1" x14ac:dyDescent="0.25">
      <c r="A180" s="274" t="s">
        <v>2571</v>
      </c>
      <c r="B180" s="274"/>
      <c r="C180" s="274"/>
      <c r="D180" s="274"/>
      <c r="E180" s="274"/>
      <c r="F180" s="274"/>
      <c r="G180" s="274"/>
      <c r="H180" s="274"/>
      <c r="I180" s="274"/>
      <c r="J180" s="274"/>
      <c r="K180" s="274"/>
      <c r="L180" s="274"/>
      <c r="M180" s="274"/>
      <c r="N180" s="274"/>
    </row>
    <row r="181" spans="1:14" ht="49.5" customHeight="1" outlineLevel="1" x14ac:dyDescent="0.25">
      <c r="A181" s="117" t="s">
        <v>1405</v>
      </c>
      <c r="B181" s="219" t="s">
        <v>943</v>
      </c>
      <c r="C181" s="219" t="s">
        <v>433</v>
      </c>
      <c r="D181" s="218" t="s">
        <v>21</v>
      </c>
      <c r="E181" s="79">
        <v>91</v>
      </c>
      <c r="F181" s="79">
        <v>92</v>
      </c>
      <c r="G181" s="79">
        <v>93</v>
      </c>
      <c r="H181" s="79">
        <v>94</v>
      </c>
      <c r="I181" s="79">
        <v>95</v>
      </c>
      <c r="J181" s="79">
        <v>96</v>
      </c>
      <c r="K181" s="218" t="s">
        <v>15</v>
      </c>
      <c r="L181" s="218" t="s">
        <v>15</v>
      </c>
      <c r="M181" s="218" t="s">
        <v>15</v>
      </c>
      <c r="N181" s="218" t="s">
        <v>15</v>
      </c>
    </row>
    <row r="182" spans="1:14" ht="131.25" outlineLevel="1" x14ac:dyDescent="0.25">
      <c r="A182" s="117" t="s">
        <v>1406</v>
      </c>
      <c r="B182" s="219" t="s">
        <v>1196</v>
      </c>
      <c r="C182" s="219" t="s">
        <v>1564</v>
      </c>
      <c r="D182" s="218" t="s">
        <v>1053</v>
      </c>
      <c r="E182" s="159">
        <v>4</v>
      </c>
      <c r="F182" s="159" t="s">
        <v>15</v>
      </c>
      <c r="G182" s="159">
        <v>20</v>
      </c>
      <c r="H182" s="159">
        <v>40</v>
      </c>
      <c r="I182" s="159">
        <v>40</v>
      </c>
      <c r="J182" s="159">
        <v>40</v>
      </c>
      <c r="K182" s="159" t="s">
        <v>15</v>
      </c>
      <c r="L182" s="159" t="s">
        <v>15</v>
      </c>
      <c r="M182" s="159" t="s">
        <v>15</v>
      </c>
      <c r="N182" s="159" t="s">
        <v>15</v>
      </c>
    </row>
    <row r="183" spans="1:14" ht="22.5" customHeight="1" x14ac:dyDescent="0.25">
      <c r="A183" s="272" t="s">
        <v>244</v>
      </c>
      <c r="B183" s="272"/>
      <c r="C183" s="272"/>
      <c r="D183" s="272"/>
      <c r="E183" s="272"/>
      <c r="F183" s="272"/>
      <c r="G183" s="272"/>
      <c r="H183" s="272"/>
      <c r="I183" s="272"/>
      <c r="J183" s="272"/>
      <c r="K183" s="272"/>
      <c r="L183" s="272"/>
      <c r="M183" s="272"/>
      <c r="N183" s="272"/>
    </row>
    <row r="184" spans="1:14" ht="22.5" customHeight="1" outlineLevel="1" x14ac:dyDescent="0.25">
      <c r="A184" s="273" t="s">
        <v>2651</v>
      </c>
      <c r="B184" s="273"/>
      <c r="C184" s="273"/>
      <c r="D184" s="273"/>
      <c r="E184" s="273"/>
      <c r="F184" s="273"/>
      <c r="G184" s="273"/>
      <c r="H184" s="273"/>
      <c r="I184" s="273"/>
      <c r="J184" s="273"/>
      <c r="K184" s="273"/>
      <c r="L184" s="273"/>
      <c r="M184" s="273"/>
      <c r="N184" s="273"/>
    </row>
    <row r="185" spans="1:14" ht="356.25" outlineLevel="1" x14ac:dyDescent="0.25">
      <c r="A185" s="117" t="s">
        <v>1407</v>
      </c>
      <c r="B185" s="125" t="s">
        <v>1163</v>
      </c>
      <c r="C185" s="125" t="s">
        <v>435</v>
      </c>
      <c r="D185" s="123" t="s">
        <v>21</v>
      </c>
      <c r="E185" s="79">
        <v>0</v>
      </c>
      <c r="F185" s="79">
        <v>75</v>
      </c>
      <c r="G185" s="123" t="s">
        <v>436</v>
      </c>
      <c r="H185" s="123" t="s">
        <v>436</v>
      </c>
      <c r="I185" s="123" t="s">
        <v>436</v>
      </c>
      <c r="J185" s="123" t="s">
        <v>436</v>
      </c>
      <c r="K185" s="123" t="s">
        <v>436</v>
      </c>
      <c r="L185" s="123" t="s">
        <v>436</v>
      </c>
      <c r="M185" s="123" t="s">
        <v>436</v>
      </c>
      <c r="N185" s="123" t="s">
        <v>15</v>
      </c>
    </row>
    <row r="186" spans="1:14" ht="216.75" customHeight="1" outlineLevel="1" x14ac:dyDescent="0.25">
      <c r="A186" s="117" t="s">
        <v>1408</v>
      </c>
      <c r="B186" s="125" t="s">
        <v>1163</v>
      </c>
      <c r="C186" s="125" t="s">
        <v>2649</v>
      </c>
      <c r="D186" s="123" t="s">
        <v>84</v>
      </c>
      <c r="E186" s="79">
        <v>0</v>
      </c>
      <c r="F186" s="79" t="s">
        <v>15</v>
      </c>
      <c r="G186" s="79">
        <v>49.8</v>
      </c>
      <c r="H186" s="123" t="s">
        <v>436</v>
      </c>
      <c r="I186" s="123" t="s">
        <v>436</v>
      </c>
      <c r="J186" s="123" t="s">
        <v>436</v>
      </c>
      <c r="K186" s="123" t="s">
        <v>436</v>
      </c>
      <c r="L186" s="123" t="s">
        <v>436</v>
      </c>
      <c r="M186" s="123" t="s">
        <v>436</v>
      </c>
      <c r="N186" s="123" t="s">
        <v>436</v>
      </c>
    </row>
    <row r="187" spans="1:14" ht="252" customHeight="1" outlineLevel="1" x14ac:dyDescent="0.25">
      <c r="A187" s="117" t="s">
        <v>1409</v>
      </c>
      <c r="B187" s="125" t="s">
        <v>948</v>
      </c>
      <c r="C187" s="125" t="s">
        <v>438</v>
      </c>
      <c r="D187" s="123" t="s">
        <v>21</v>
      </c>
      <c r="E187" s="79">
        <v>0</v>
      </c>
      <c r="F187" s="79">
        <v>89</v>
      </c>
      <c r="G187" s="123" t="s">
        <v>436</v>
      </c>
      <c r="H187" s="123" t="s">
        <v>436</v>
      </c>
      <c r="I187" s="123" t="s">
        <v>436</v>
      </c>
      <c r="J187" s="123" t="s">
        <v>436</v>
      </c>
      <c r="K187" s="123" t="s">
        <v>436</v>
      </c>
      <c r="L187" s="123" t="s">
        <v>436</v>
      </c>
      <c r="M187" s="123" t="s">
        <v>436</v>
      </c>
      <c r="N187" s="123" t="s">
        <v>15</v>
      </c>
    </row>
    <row r="188" spans="1:14" ht="252" customHeight="1" outlineLevel="1" x14ac:dyDescent="0.25">
      <c r="A188" s="117" t="s">
        <v>1410</v>
      </c>
      <c r="B188" s="125" t="s">
        <v>948</v>
      </c>
      <c r="C188" s="125" t="s">
        <v>2650</v>
      </c>
      <c r="D188" s="123" t="s">
        <v>84</v>
      </c>
      <c r="E188" s="79">
        <v>0</v>
      </c>
      <c r="F188" s="79" t="s">
        <v>15</v>
      </c>
      <c r="G188" s="79">
        <v>382.5</v>
      </c>
      <c r="H188" s="123" t="s">
        <v>436</v>
      </c>
      <c r="I188" s="123" t="s">
        <v>436</v>
      </c>
      <c r="J188" s="123" t="s">
        <v>436</v>
      </c>
      <c r="K188" s="123" t="s">
        <v>436</v>
      </c>
      <c r="L188" s="123" t="s">
        <v>436</v>
      </c>
      <c r="M188" s="123" t="s">
        <v>436</v>
      </c>
      <c r="N188" s="123" t="s">
        <v>436</v>
      </c>
    </row>
    <row r="189" spans="1:14" ht="30" customHeight="1" outlineLevel="1" x14ac:dyDescent="0.25">
      <c r="A189" s="274" t="s">
        <v>2652</v>
      </c>
      <c r="B189" s="274"/>
      <c r="C189" s="274"/>
      <c r="D189" s="274"/>
      <c r="E189" s="274"/>
      <c r="F189" s="274"/>
      <c r="G189" s="274"/>
      <c r="H189" s="274"/>
      <c r="I189" s="274"/>
      <c r="J189" s="274"/>
      <c r="K189" s="274"/>
      <c r="L189" s="274"/>
      <c r="M189" s="274"/>
      <c r="N189" s="274"/>
    </row>
    <row r="190" spans="1:14" ht="150" outlineLevel="1" x14ac:dyDescent="0.25">
      <c r="A190" s="117" t="s">
        <v>1423</v>
      </c>
      <c r="B190" s="125" t="s">
        <v>1111</v>
      </c>
      <c r="C190" s="125" t="s">
        <v>1250</v>
      </c>
      <c r="D190" s="123" t="s">
        <v>84</v>
      </c>
      <c r="E190" s="123">
        <v>0.46</v>
      </c>
      <c r="F190" s="123">
        <v>0.59199999999999997</v>
      </c>
      <c r="G190" s="123">
        <v>0.73399999999999999</v>
      </c>
      <c r="H190" s="123" t="s">
        <v>436</v>
      </c>
      <c r="I190" s="123" t="s">
        <v>436</v>
      </c>
      <c r="J190" s="123" t="s">
        <v>436</v>
      </c>
      <c r="K190" s="123" t="s">
        <v>436</v>
      </c>
      <c r="L190" s="123" t="s">
        <v>436</v>
      </c>
      <c r="M190" s="123" t="s">
        <v>436</v>
      </c>
      <c r="N190" s="123" t="s">
        <v>15</v>
      </c>
    </row>
    <row r="191" spans="1:14" ht="348" customHeight="1" outlineLevel="1" x14ac:dyDescent="0.25">
      <c r="A191" s="117" t="s">
        <v>1424</v>
      </c>
      <c r="B191" s="125" t="s">
        <v>954</v>
      </c>
      <c r="C191" s="125" t="s">
        <v>441</v>
      </c>
      <c r="D191" s="123" t="s">
        <v>1053</v>
      </c>
      <c r="E191" s="123">
        <v>0</v>
      </c>
      <c r="F191" s="123">
        <v>1</v>
      </c>
      <c r="G191" s="123" t="s">
        <v>1149</v>
      </c>
      <c r="H191" s="123" t="s">
        <v>436</v>
      </c>
      <c r="I191" s="123" t="s">
        <v>436</v>
      </c>
      <c r="J191" s="123" t="s">
        <v>436</v>
      </c>
      <c r="K191" s="123" t="s">
        <v>436</v>
      </c>
      <c r="L191" s="123" t="s">
        <v>436</v>
      </c>
      <c r="M191" s="123" t="s">
        <v>436</v>
      </c>
      <c r="N191" s="123" t="s">
        <v>15</v>
      </c>
    </row>
    <row r="192" spans="1:14" ht="28.5" customHeight="1" outlineLevel="1" x14ac:dyDescent="0.25">
      <c r="A192" s="275" t="s">
        <v>1148</v>
      </c>
      <c r="B192" s="276"/>
      <c r="C192" s="276"/>
      <c r="D192" s="276"/>
      <c r="E192" s="276"/>
      <c r="F192" s="276"/>
      <c r="G192" s="276"/>
      <c r="H192" s="276"/>
      <c r="I192" s="276"/>
      <c r="J192" s="276"/>
      <c r="K192" s="276"/>
      <c r="L192" s="276"/>
      <c r="M192" s="276"/>
      <c r="N192" s="277"/>
    </row>
    <row r="193" spans="1:14" ht="409.5" customHeight="1" outlineLevel="1" x14ac:dyDescent="0.25">
      <c r="A193" s="117" t="s">
        <v>1425</v>
      </c>
      <c r="B193" s="125" t="s">
        <v>1297</v>
      </c>
      <c r="C193" s="82" t="s">
        <v>443</v>
      </c>
      <c r="D193" s="123" t="s">
        <v>84</v>
      </c>
      <c r="E193" s="79">
        <v>0</v>
      </c>
      <c r="F193" s="79">
        <v>82.3</v>
      </c>
      <c r="G193" s="79" t="s">
        <v>15</v>
      </c>
      <c r="H193" s="123" t="s">
        <v>436</v>
      </c>
      <c r="I193" s="123" t="s">
        <v>436</v>
      </c>
      <c r="J193" s="123" t="s">
        <v>436</v>
      </c>
      <c r="K193" s="123" t="s">
        <v>436</v>
      </c>
      <c r="L193" s="123" t="s">
        <v>436</v>
      </c>
      <c r="M193" s="123" t="s">
        <v>436</v>
      </c>
      <c r="N193" s="123" t="s">
        <v>15</v>
      </c>
    </row>
    <row r="194" spans="1:14" ht="409.5" customHeight="1" outlineLevel="1" x14ac:dyDescent="0.25">
      <c r="A194" s="117" t="s">
        <v>1426</v>
      </c>
      <c r="B194" s="125" t="s">
        <v>1164</v>
      </c>
      <c r="C194" s="82" t="s">
        <v>443</v>
      </c>
      <c r="D194" s="123" t="s">
        <v>84</v>
      </c>
      <c r="E194" s="79">
        <v>0</v>
      </c>
      <c r="F194" s="79" t="s">
        <v>15</v>
      </c>
      <c r="G194" s="79">
        <v>97.6</v>
      </c>
      <c r="H194" s="123" t="s">
        <v>436</v>
      </c>
      <c r="I194" s="123" t="s">
        <v>436</v>
      </c>
      <c r="J194" s="123" t="s">
        <v>436</v>
      </c>
      <c r="K194" s="123" t="s">
        <v>436</v>
      </c>
      <c r="L194" s="123" t="s">
        <v>436</v>
      </c>
      <c r="M194" s="123" t="s">
        <v>436</v>
      </c>
      <c r="N194" s="123" t="s">
        <v>15</v>
      </c>
    </row>
    <row r="195" spans="1:14" ht="30" customHeight="1" outlineLevel="1" x14ac:dyDescent="0.25">
      <c r="A195" s="274" t="s">
        <v>1065</v>
      </c>
      <c r="B195" s="274"/>
      <c r="C195" s="274"/>
      <c r="D195" s="274"/>
      <c r="E195" s="274"/>
      <c r="F195" s="274"/>
      <c r="G195" s="274"/>
      <c r="H195" s="274"/>
      <c r="I195" s="274"/>
      <c r="J195" s="274"/>
      <c r="K195" s="274"/>
      <c r="L195" s="274"/>
      <c r="M195" s="274"/>
      <c r="N195" s="274"/>
    </row>
    <row r="196" spans="1:14" ht="225" outlineLevel="1" x14ac:dyDescent="0.25">
      <c r="A196" s="117" t="s">
        <v>1427</v>
      </c>
      <c r="B196" s="125" t="s">
        <v>960</v>
      </c>
      <c r="C196" s="125" t="s">
        <v>445</v>
      </c>
      <c r="D196" s="123" t="s">
        <v>21</v>
      </c>
      <c r="E196" s="79">
        <v>0</v>
      </c>
      <c r="F196" s="79">
        <v>95</v>
      </c>
      <c r="G196" s="79" t="s">
        <v>15</v>
      </c>
      <c r="H196" s="123" t="s">
        <v>436</v>
      </c>
      <c r="I196" s="123" t="s">
        <v>436</v>
      </c>
      <c r="J196" s="123" t="s">
        <v>436</v>
      </c>
      <c r="K196" s="123" t="s">
        <v>436</v>
      </c>
      <c r="L196" s="123" t="s">
        <v>436</v>
      </c>
      <c r="M196" s="123" t="s">
        <v>436</v>
      </c>
      <c r="N196" s="123" t="s">
        <v>15</v>
      </c>
    </row>
    <row r="197" spans="1:14" ht="168.75" outlineLevel="1" x14ac:dyDescent="0.25">
      <c r="A197" s="117" t="s">
        <v>1428</v>
      </c>
      <c r="B197" s="125" t="s">
        <v>1165</v>
      </c>
      <c r="C197" s="125" t="s">
        <v>2653</v>
      </c>
      <c r="D197" s="123" t="s">
        <v>1053</v>
      </c>
      <c r="E197" s="159">
        <v>0</v>
      </c>
      <c r="F197" s="159" t="s">
        <v>15</v>
      </c>
      <c r="G197" s="159">
        <v>38</v>
      </c>
      <c r="H197" s="123" t="s">
        <v>436</v>
      </c>
      <c r="I197" s="123" t="s">
        <v>436</v>
      </c>
      <c r="J197" s="123" t="s">
        <v>436</v>
      </c>
      <c r="K197" s="123" t="s">
        <v>436</v>
      </c>
      <c r="L197" s="123" t="s">
        <v>436</v>
      </c>
      <c r="M197" s="123" t="s">
        <v>436</v>
      </c>
      <c r="N197" s="123" t="s">
        <v>15</v>
      </c>
    </row>
    <row r="198" spans="1:14" ht="187.5" outlineLevel="1" x14ac:dyDescent="0.25">
      <c r="A198" s="117" t="s">
        <v>1429</v>
      </c>
      <c r="B198" s="125" t="s">
        <v>964</v>
      </c>
      <c r="C198" s="125" t="s">
        <v>447</v>
      </c>
      <c r="D198" s="123" t="s">
        <v>21</v>
      </c>
      <c r="E198" s="79">
        <v>0</v>
      </c>
      <c r="F198" s="79">
        <v>95</v>
      </c>
      <c r="G198" s="123" t="s">
        <v>15</v>
      </c>
      <c r="H198" s="123" t="s">
        <v>436</v>
      </c>
      <c r="I198" s="123" t="s">
        <v>436</v>
      </c>
      <c r="J198" s="123" t="s">
        <v>436</v>
      </c>
      <c r="K198" s="123" t="s">
        <v>436</v>
      </c>
      <c r="L198" s="123" t="s">
        <v>436</v>
      </c>
      <c r="M198" s="123" t="s">
        <v>436</v>
      </c>
      <c r="N198" s="123" t="s">
        <v>15</v>
      </c>
    </row>
    <row r="199" spans="1:14" ht="150" outlineLevel="1" x14ac:dyDescent="0.25">
      <c r="A199" s="117" t="s">
        <v>1448</v>
      </c>
      <c r="B199" s="125" t="s">
        <v>1166</v>
      </c>
      <c r="C199" s="125" t="s">
        <v>2654</v>
      </c>
      <c r="D199" s="123" t="s">
        <v>1053</v>
      </c>
      <c r="E199" s="159">
        <v>0</v>
      </c>
      <c r="F199" s="159" t="s">
        <v>15</v>
      </c>
      <c r="G199" s="159">
        <v>38</v>
      </c>
      <c r="H199" s="123" t="s">
        <v>15</v>
      </c>
      <c r="I199" s="123" t="s">
        <v>15</v>
      </c>
      <c r="J199" s="123" t="s">
        <v>15</v>
      </c>
      <c r="K199" s="123" t="s">
        <v>15</v>
      </c>
      <c r="L199" s="123" t="s">
        <v>15</v>
      </c>
      <c r="M199" s="123" t="s">
        <v>15</v>
      </c>
      <c r="N199" s="123" t="s">
        <v>15</v>
      </c>
    </row>
    <row r="200" spans="1:14" x14ac:dyDescent="0.25">
      <c r="A200" s="272" t="s">
        <v>1833</v>
      </c>
      <c r="B200" s="272"/>
      <c r="C200" s="272"/>
      <c r="D200" s="272"/>
      <c r="E200" s="272"/>
      <c r="F200" s="272"/>
      <c r="G200" s="272"/>
      <c r="H200" s="272"/>
      <c r="I200" s="272"/>
      <c r="J200" s="272"/>
      <c r="K200" s="272"/>
      <c r="L200" s="272"/>
      <c r="M200" s="272"/>
      <c r="N200" s="272"/>
    </row>
    <row r="201" spans="1:14" outlineLevel="1" x14ac:dyDescent="0.25">
      <c r="A201" s="412" t="s">
        <v>2572</v>
      </c>
      <c r="B201" s="413"/>
      <c r="C201" s="413"/>
      <c r="D201" s="413"/>
      <c r="E201" s="413"/>
      <c r="F201" s="413"/>
      <c r="G201" s="413"/>
      <c r="H201" s="413"/>
      <c r="I201" s="413"/>
      <c r="J201" s="413"/>
      <c r="K201" s="413"/>
      <c r="L201" s="413"/>
      <c r="M201" s="413"/>
      <c r="N201" s="414"/>
    </row>
    <row r="202" spans="1:14" ht="168.75" outlineLevel="1" x14ac:dyDescent="0.25">
      <c r="A202" s="117" t="s">
        <v>1449</v>
      </c>
      <c r="B202" s="219" t="s">
        <v>1834</v>
      </c>
      <c r="C202" s="219" t="s">
        <v>2661</v>
      </c>
      <c r="D202" s="218" t="s">
        <v>1053</v>
      </c>
      <c r="E202" s="218">
        <v>0</v>
      </c>
      <c r="F202" s="218" t="s">
        <v>15</v>
      </c>
      <c r="G202" s="79" t="s">
        <v>15</v>
      </c>
      <c r="H202" s="218">
        <v>1</v>
      </c>
      <c r="I202" s="218">
        <v>1</v>
      </c>
      <c r="J202" s="218">
        <v>1</v>
      </c>
      <c r="K202" s="218">
        <v>1</v>
      </c>
      <c r="L202" s="218">
        <v>1</v>
      </c>
      <c r="M202" s="218">
        <v>1</v>
      </c>
      <c r="N202" s="218" t="s">
        <v>15</v>
      </c>
    </row>
    <row r="203" spans="1:14" ht="300" outlineLevel="1" x14ac:dyDescent="0.25">
      <c r="A203" s="117" t="s">
        <v>1450</v>
      </c>
      <c r="B203" s="219" t="s">
        <v>1835</v>
      </c>
      <c r="C203" s="219" t="s">
        <v>2660</v>
      </c>
      <c r="D203" s="218" t="s">
        <v>1053</v>
      </c>
      <c r="E203" s="218">
        <v>0</v>
      </c>
      <c r="F203" s="218" t="s">
        <v>15</v>
      </c>
      <c r="G203" s="79" t="s">
        <v>15</v>
      </c>
      <c r="H203" s="218">
        <v>938</v>
      </c>
      <c r="I203" s="218">
        <v>1879</v>
      </c>
      <c r="J203" s="218">
        <v>2823</v>
      </c>
      <c r="K203" s="218">
        <v>3770</v>
      </c>
      <c r="L203" s="218">
        <v>4718</v>
      </c>
      <c r="M203" s="218">
        <v>5667</v>
      </c>
      <c r="N203" s="218" t="s">
        <v>15</v>
      </c>
    </row>
    <row r="204" spans="1:14" ht="206.25" outlineLevel="1" x14ac:dyDescent="0.25">
      <c r="A204" s="117" t="s">
        <v>2655</v>
      </c>
      <c r="B204" s="219" t="s">
        <v>1836</v>
      </c>
      <c r="C204" s="219" t="s">
        <v>2659</v>
      </c>
      <c r="D204" s="218" t="s">
        <v>1053</v>
      </c>
      <c r="E204" s="218">
        <v>0</v>
      </c>
      <c r="F204" s="218" t="s">
        <v>15</v>
      </c>
      <c r="G204" s="79" t="s">
        <v>15</v>
      </c>
      <c r="H204" s="218">
        <v>8</v>
      </c>
      <c r="I204" s="218">
        <v>9</v>
      </c>
      <c r="J204" s="218">
        <v>9</v>
      </c>
      <c r="K204" s="218">
        <v>9</v>
      </c>
      <c r="L204" s="218">
        <v>9</v>
      </c>
      <c r="M204" s="218">
        <v>9</v>
      </c>
      <c r="N204" s="218" t="s">
        <v>15</v>
      </c>
    </row>
    <row r="205" spans="1:14" ht="225" outlineLevel="1" x14ac:dyDescent="0.25">
      <c r="A205" s="117" t="s">
        <v>2656</v>
      </c>
      <c r="B205" s="219" t="s">
        <v>1837</v>
      </c>
      <c r="C205" s="219" t="s">
        <v>2658</v>
      </c>
      <c r="D205" s="218" t="s">
        <v>1053</v>
      </c>
      <c r="E205" s="218">
        <v>0</v>
      </c>
      <c r="F205" s="218" t="s">
        <v>15</v>
      </c>
      <c r="G205" s="79" t="s">
        <v>15</v>
      </c>
      <c r="H205" s="218">
        <v>2</v>
      </c>
      <c r="I205" s="218">
        <v>3</v>
      </c>
      <c r="J205" s="218">
        <v>3</v>
      </c>
      <c r="K205" s="218">
        <v>3</v>
      </c>
      <c r="L205" s="218">
        <v>3</v>
      </c>
      <c r="M205" s="218">
        <v>3</v>
      </c>
      <c r="N205" s="218" t="s">
        <v>15</v>
      </c>
    </row>
    <row r="206" spans="1:14" ht="356.25" outlineLevel="1" x14ac:dyDescent="0.25">
      <c r="A206" s="117" t="s">
        <v>2662</v>
      </c>
      <c r="B206" s="219" t="s">
        <v>1838</v>
      </c>
      <c r="C206" s="219" t="s">
        <v>2657</v>
      </c>
      <c r="D206" s="218" t="s">
        <v>1053</v>
      </c>
      <c r="E206" s="218">
        <v>0</v>
      </c>
      <c r="F206" s="218" t="s">
        <v>15</v>
      </c>
      <c r="G206" s="79" t="s">
        <v>15</v>
      </c>
      <c r="H206" s="218">
        <v>8</v>
      </c>
      <c r="I206" s="218">
        <v>9</v>
      </c>
      <c r="J206" s="218">
        <v>9</v>
      </c>
      <c r="K206" s="218">
        <v>9</v>
      </c>
      <c r="L206" s="218">
        <v>9</v>
      </c>
      <c r="M206" s="218">
        <v>9</v>
      </c>
      <c r="N206" s="218" t="s">
        <v>15</v>
      </c>
    </row>
    <row r="207" spans="1:14" ht="21.75" customHeight="1" x14ac:dyDescent="0.25">
      <c r="A207" s="272" t="s">
        <v>265</v>
      </c>
      <c r="B207" s="272"/>
      <c r="C207" s="272"/>
      <c r="D207" s="272"/>
      <c r="E207" s="272"/>
      <c r="F207" s="272"/>
      <c r="G207" s="272"/>
      <c r="H207" s="272"/>
      <c r="I207" s="272"/>
      <c r="J207" s="272"/>
      <c r="K207" s="272"/>
      <c r="L207" s="272"/>
      <c r="M207" s="272"/>
      <c r="N207" s="272"/>
    </row>
    <row r="208" spans="1:14" ht="45.75" customHeight="1" outlineLevel="1" x14ac:dyDescent="0.25">
      <c r="A208" s="260" t="s">
        <v>448</v>
      </c>
      <c r="B208" s="260"/>
      <c r="C208" s="260"/>
      <c r="D208" s="260"/>
      <c r="E208" s="260"/>
      <c r="F208" s="260"/>
      <c r="G208" s="260"/>
      <c r="H208" s="260"/>
      <c r="I208" s="260"/>
      <c r="J208" s="260"/>
      <c r="K208" s="260"/>
      <c r="L208" s="260"/>
      <c r="M208" s="260"/>
      <c r="N208" s="260"/>
    </row>
    <row r="209" spans="1:16" ht="75" customHeight="1" outlineLevel="1" x14ac:dyDescent="0.25">
      <c r="A209" s="117" t="s">
        <v>2663</v>
      </c>
      <c r="B209" s="125" t="s">
        <v>1238</v>
      </c>
      <c r="C209" s="125" t="s">
        <v>450</v>
      </c>
      <c r="D209" s="123" t="s">
        <v>21</v>
      </c>
      <c r="E209" s="79">
        <v>100</v>
      </c>
      <c r="F209" s="79">
        <v>100</v>
      </c>
      <c r="G209" s="79">
        <v>100</v>
      </c>
      <c r="H209" s="79">
        <v>100</v>
      </c>
      <c r="I209" s="79">
        <v>100</v>
      </c>
      <c r="J209" s="79">
        <v>100</v>
      </c>
      <c r="K209" s="79">
        <v>100</v>
      </c>
      <c r="L209" s="79">
        <v>100</v>
      </c>
      <c r="M209" s="79">
        <v>100</v>
      </c>
      <c r="N209" s="123" t="s">
        <v>15</v>
      </c>
    </row>
    <row r="210" spans="1:16" ht="80.25" customHeight="1" outlineLevel="1" x14ac:dyDescent="0.25">
      <c r="A210" s="117" t="s">
        <v>2664</v>
      </c>
      <c r="B210" s="125" t="s">
        <v>1439</v>
      </c>
      <c r="C210" s="125" t="s">
        <v>1460</v>
      </c>
      <c r="D210" s="123" t="s">
        <v>26</v>
      </c>
      <c r="E210" s="159">
        <v>0</v>
      </c>
      <c r="F210" s="159" t="s">
        <v>15</v>
      </c>
      <c r="G210" s="159">
        <v>221</v>
      </c>
      <c r="H210" s="79" t="s">
        <v>15</v>
      </c>
      <c r="I210" s="79" t="s">
        <v>15</v>
      </c>
      <c r="J210" s="79" t="s">
        <v>15</v>
      </c>
      <c r="K210" s="79" t="s">
        <v>15</v>
      </c>
      <c r="L210" s="132" t="s">
        <v>15</v>
      </c>
      <c r="M210" s="79" t="s">
        <v>15</v>
      </c>
      <c r="N210" s="123" t="s">
        <v>15</v>
      </c>
    </row>
    <row r="211" spans="1:16" ht="24" customHeight="1" outlineLevel="1" x14ac:dyDescent="0.25">
      <c r="A211" s="271" t="s">
        <v>451</v>
      </c>
      <c r="B211" s="271"/>
      <c r="C211" s="271"/>
      <c r="D211" s="271"/>
      <c r="E211" s="271"/>
      <c r="F211" s="271"/>
      <c r="G211" s="271"/>
      <c r="H211" s="271"/>
      <c r="I211" s="271"/>
      <c r="J211" s="271"/>
      <c r="K211" s="271"/>
      <c r="L211" s="271"/>
      <c r="M211" s="271"/>
      <c r="N211" s="271"/>
    </row>
    <row r="212" spans="1:16" ht="40.5" customHeight="1" outlineLevel="1" x14ac:dyDescent="0.25">
      <c r="A212" s="117" t="s">
        <v>2665</v>
      </c>
      <c r="B212" s="125" t="s">
        <v>969</v>
      </c>
      <c r="C212" s="125" t="s">
        <v>1123</v>
      </c>
      <c r="D212" s="123" t="s">
        <v>21</v>
      </c>
      <c r="E212" s="79">
        <v>100</v>
      </c>
      <c r="F212" s="79">
        <v>100</v>
      </c>
      <c r="G212" s="79">
        <v>100</v>
      </c>
      <c r="H212" s="79">
        <v>100</v>
      </c>
      <c r="I212" s="79">
        <v>100</v>
      </c>
      <c r="J212" s="79">
        <v>100</v>
      </c>
      <c r="K212" s="79">
        <v>100</v>
      </c>
      <c r="L212" s="79">
        <v>100</v>
      </c>
      <c r="M212" s="79">
        <v>100</v>
      </c>
      <c r="N212" s="123" t="s">
        <v>15</v>
      </c>
    </row>
    <row r="213" spans="1:16" ht="19.5" customHeight="1" x14ac:dyDescent="0.25">
      <c r="A213" s="272" t="s">
        <v>272</v>
      </c>
      <c r="B213" s="272"/>
      <c r="C213" s="272"/>
      <c r="D213" s="272"/>
      <c r="E213" s="272"/>
      <c r="F213" s="272"/>
      <c r="G213" s="272"/>
      <c r="H213" s="272"/>
      <c r="I213" s="272"/>
      <c r="J213" s="272"/>
      <c r="K213" s="272"/>
      <c r="L213" s="272"/>
      <c r="M213" s="272"/>
      <c r="N213" s="272"/>
    </row>
    <row r="214" spans="1:16" ht="19.5" customHeight="1" outlineLevel="1" x14ac:dyDescent="0.25">
      <c r="A214" s="260" t="s">
        <v>1112</v>
      </c>
      <c r="B214" s="260"/>
      <c r="C214" s="260"/>
      <c r="D214" s="260"/>
      <c r="E214" s="260"/>
      <c r="F214" s="260"/>
      <c r="G214" s="260"/>
      <c r="H214" s="260"/>
      <c r="I214" s="260"/>
      <c r="J214" s="260"/>
      <c r="K214" s="260"/>
      <c r="L214" s="260"/>
      <c r="M214" s="260"/>
      <c r="N214" s="260"/>
    </row>
    <row r="215" spans="1:16" ht="76.5" customHeight="1" outlineLevel="1" x14ac:dyDescent="0.25">
      <c r="A215" s="117" t="s">
        <v>2666</v>
      </c>
      <c r="B215" s="125" t="s">
        <v>972</v>
      </c>
      <c r="C215" s="125" t="s">
        <v>454</v>
      </c>
      <c r="D215" s="123" t="s">
        <v>21</v>
      </c>
      <c r="E215" s="123" t="s">
        <v>15</v>
      </c>
      <c r="F215" s="79">
        <v>80</v>
      </c>
      <c r="G215" s="79" t="s">
        <v>15</v>
      </c>
      <c r="H215" s="79" t="s">
        <v>15</v>
      </c>
      <c r="I215" s="79" t="s">
        <v>15</v>
      </c>
      <c r="J215" s="79" t="s">
        <v>15</v>
      </c>
      <c r="K215" s="79" t="s">
        <v>15</v>
      </c>
      <c r="L215" s="79" t="s">
        <v>15</v>
      </c>
      <c r="M215" s="79" t="s">
        <v>15</v>
      </c>
      <c r="N215" s="123" t="s">
        <v>15</v>
      </c>
    </row>
    <row r="216" spans="1:16" ht="76.5" customHeight="1" outlineLevel="1" x14ac:dyDescent="0.25">
      <c r="A216" s="117" t="s">
        <v>2667</v>
      </c>
      <c r="B216" s="125" t="s">
        <v>972</v>
      </c>
      <c r="C216" s="125" t="s">
        <v>454</v>
      </c>
      <c r="D216" s="123" t="s">
        <v>84</v>
      </c>
      <c r="E216" s="123" t="s">
        <v>15</v>
      </c>
      <c r="F216" s="79" t="s">
        <v>15</v>
      </c>
      <c r="G216" s="79">
        <v>14.7</v>
      </c>
      <c r="H216" s="79">
        <v>13.5</v>
      </c>
      <c r="I216" s="79">
        <v>13.3</v>
      </c>
      <c r="J216" s="79">
        <v>13.2</v>
      </c>
      <c r="K216" s="79" t="s">
        <v>15</v>
      </c>
      <c r="L216" s="79" t="s">
        <v>15</v>
      </c>
      <c r="M216" s="79" t="s">
        <v>15</v>
      </c>
      <c r="N216" s="79" t="s">
        <v>15</v>
      </c>
    </row>
    <row r="217" spans="1:16" ht="180" customHeight="1" outlineLevel="1" x14ac:dyDescent="0.25">
      <c r="A217" s="117" t="s">
        <v>2668</v>
      </c>
      <c r="B217" s="125" t="s">
        <v>1356</v>
      </c>
      <c r="C217" s="125" t="s">
        <v>1467</v>
      </c>
      <c r="D217" s="123" t="s">
        <v>51</v>
      </c>
      <c r="E217" s="123">
        <v>0</v>
      </c>
      <c r="F217" s="79" t="s">
        <v>15</v>
      </c>
      <c r="G217" s="159">
        <v>1</v>
      </c>
      <c r="H217" s="159">
        <v>1</v>
      </c>
      <c r="I217" s="159">
        <v>1</v>
      </c>
      <c r="J217" s="159">
        <v>1</v>
      </c>
      <c r="K217" s="159">
        <v>1</v>
      </c>
      <c r="L217" s="159">
        <v>1</v>
      </c>
      <c r="M217" s="159">
        <v>1</v>
      </c>
      <c r="N217" s="79" t="s">
        <v>15</v>
      </c>
    </row>
    <row r="218" spans="1:16" ht="75" outlineLevel="1" x14ac:dyDescent="0.25">
      <c r="A218" s="117" t="s">
        <v>2670</v>
      </c>
      <c r="B218" s="125" t="s">
        <v>1514</v>
      </c>
      <c r="C218" s="125" t="s">
        <v>2669</v>
      </c>
      <c r="D218" s="123" t="s">
        <v>21</v>
      </c>
      <c r="E218" s="123">
        <v>0</v>
      </c>
      <c r="F218" s="79" t="s">
        <v>15</v>
      </c>
      <c r="G218" s="79">
        <v>95</v>
      </c>
      <c r="H218" s="79">
        <v>95</v>
      </c>
      <c r="I218" s="79">
        <v>95</v>
      </c>
      <c r="J218" s="79">
        <v>95</v>
      </c>
      <c r="K218" s="79">
        <v>95</v>
      </c>
      <c r="L218" s="79">
        <v>95</v>
      </c>
      <c r="M218" s="79">
        <v>95</v>
      </c>
      <c r="N218" s="79" t="s">
        <v>15</v>
      </c>
    </row>
    <row r="219" spans="1:16" ht="56.25" outlineLevel="1" x14ac:dyDescent="0.25">
      <c r="A219" s="117" t="s">
        <v>2671</v>
      </c>
      <c r="B219" s="125" t="s">
        <v>1513</v>
      </c>
      <c r="C219" s="125" t="s">
        <v>2672</v>
      </c>
      <c r="D219" s="123" t="s">
        <v>21</v>
      </c>
      <c r="E219" s="123">
        <v>0</v>
      </c>
      <c r="F219" s="79" t="s">
        <v>15</v>
      </c>
      <c r="G219" s="79">
        <v>95</v>
      </c>
      <c r="H219" s="79">
        <v>95</v>
      </c>
      <c r="I219" s="79">
        <v>95</v>
      </c>
      <c r="J219" s="79">
        <v>95</v>
      </c>
      <c r="K219" s="79">
        <v>95</v>
      </c>
      <c r="L219" s="79">
        <v>95</v>
      </c>
      <c r="M219" s="79">
        <v>95</v>
      </c>
      <c r="N219" s="79" t="s">
        <v>15</v>
      </c>
    </row>
    <row r="220" spans="1:16" ht="75" outlineLevel="1" x14ac:dyDescent="0.25">
      <c r="A220" s="117" t="s">
        <v>2674</v>
      </c>
      <c r="B220" s="125" t="s">
        <v>1479</v>
      </c>
      <c r="C220" s="125" t="s">
        <v>2673</v>
      </c>
      <c r="D220" s="123" t="s">
        <v>1515</v>
      </c>
      <c r="E220" s="123">
        <v>0</v>
      </c>
      <c r="F220" s="79" t="s">
        <v>15</v>
      </c>
      <c r="G220" s="159">
        <v>2</v>
      </c>
      <c r="H220" s="159">
        <v>2</v>
      </c>
      <c r="I220" s="159">
        <v>2</v>
      </c>
      <c r="J220" s="159">
        <v>2</v>
      </c>
      <c r="K220" s="159">
        <v>2</v>
      </c>
      <c r="L220" s="159">
        <v>2</v>
      </c>
      <c r="M220" s="159">
        <v>2</v>
      </c>
      <c r="N220" s="79" t="s">
        <v>15</v>
      </c>
    </row>
    <row r="221" spans="1:16" outlineLevel="1" x14ac:dyDescent="0.25">
      <c r="A221" s="260" t="s">
        <v>1135</v>
      </c>
      <c r="B221" s="260"/>
      <c r="C221" s="260"/>
      <c r="D221" s="260"/>
      <c r="E221" s="260"/>
      <c r="F221" s="260"/>
      <c r="G221" s="260"/>
      <c r="H221" s="260"/>
      <c r="I221" s="260"/>
      <c r="J221" s="260"/>
      <c r="K221" s="260"/>
      <c r="L221" s="260"/>
      <c r="M221" s="260"/>
      <c r="N221" s="260"/>
    </row>
    <row r="222" spans="1:16" ht="75" outlineLevel="1" x14ac:dyDescent="0.25">
      <c r="A222" s="122" t="s">
        <v>2675</v>
      </c>
      <c r="B222" s="122" t="s">
        <v>1298</v>
      </c>
      <c r="C222" s="121" t="s">
        <v>1133</v>
      </c>
      <c r="D222" s="123" t="s">
        <v>26</v>
      </c>
      <c r="E222" s="123" t="s">
        <v>15</v>
      </c>
      <c r="F222" s="159">
        <v>0</v>
      </c>
      <c r="G222" s="79" t="s">
        <v>15</v>
      </c>
      <c r="H222" s="79" t="s">
        <v>15</v>
      </c>
      <c r="I222" s="79" t="s">
        <v>15</v>
      </c>
      <c r="J222" s="79" t="s">
        <v>15</v>
      </c>
      <c r="K222" s="79" t="s">
        <v>15</v>
      </c>
      <c r="L222" s="79" t="s">
        <v>15</v>
      </c>
      <c r="M222" s="79" t="s">
        <v>15</v>
      </c>
      <c r="N222" s="79" t="s">
        <v>15</v>
      </c>
    </row>
    <row r="223" spans="1:16" ht="73.5" customHeight="1" outlineLevel="1" x14ac:dyDescent="0.25">
      <c r="A223" s="117" t="s">
        <v>2676</v>
      </c>
      <c r="B223" s="142" t="s">
        <v>1168</v>
      </c>
      <c r="C223" s="121" t="s">
        <v>1133</v>
      </c>
      <c r="D223" s="123" t="s">
        <v>26</v>
      </c>
      <c r="E223" s="123" t="s">
        <v>15</v>
      </c>
      <c r="F223" s="79" t="s">
        <v>15</v>
      </c>
      <c r="G223" s="159">
        <v>11</v>
      </c>
      <c r="H223" s="159">
        <v>12</v>
      </c>
      <c r="I223" s="79" t="s">
        <v>15</v>
      </c>
      <c r="J223" s="79" t="s">
        <v>15</v>
      </c>
      <c r="K223" s="79" t="s">
        <v>15</v>
      </c>
      <c r="L223" s="79" t="s">
        <v>15</v>
      </c>
      <c r="M223" s="79" t="s">
        <v>15</v>
      </c>
      <c r="N223" s="79" t="s">
        <v>15</v>
      </c>
      <c r="P223" s="160"/>
    </row>
    <row r="224" spans="1:16" ht="73.5" customHeight="1" outlineLevel="1" x14ac:dyDescent="0.25">
      <c r="A224" s="117" t="s">
        <v>2677</v>
      </c>
      <c r="B224" s="121" t="s">
        <v>1299</v>
      </c>
      <c r="C224" s="121" t="s">
        <v>1134</v>
      </c>
      <c r="D224" s="123" t="s">
        <v>26</v>
      </c>
      <c r="E224" s="123" t="s">
        <v>15</v>
      </c>
      <c r="F224" s="159">
        <v>0</v>
      </c>
      <c r="G224" s="79" t="s">
        <v>15</v>
      </c>
      <c r="H224" s="79" t="s">
        <v>15</v>
      </c>
      <c r="I224" s="79" t="s">
        <v>15</v>
      </c>
      <c r="J224" s="79" t="s">
        <v>15</v>
      </c>
      <c r="K224" s="79" t="s">
        <v>15</v>
      </c>
      <c r="L224" s="79" t="s">
        <v>15</v>
      </c>
      <c r="M224" s="79" t="s">
        <v>15</v>
      </c>
      <c r="N224" s="79" t="s">
        <v>15</v>
      </c>
    </row>
    <row r="225" spans="1:16" ht="73.5" customHeight="1" outlineLevel="1" x14ac:dyDescent="0.25">
      <c r="A225" s="117" t="s">
        <v>2678</v>
      </c>
      <c r="B225" s="142" t="s">
        <v>1167</v>
      </c>
      <c r="C225" s="121" t="s">
        <v>1134</v>
      </c>
      <c r="D225" s="123" t="s">
        <v>26</v>
      </c>
      <c r="E225" s="123" t="s">
        <v>15</v>
      </c>
      <c r="F225" s="79" t="s">
        <v>15</v>
      </c>
      <c r="G225" s="159">
        <v>677</v>
      </c>
      <c r="H225" s="159">
        <v>682</v>
      </c>
      <c r="I225" s="79" t="s">
        <v>15</v>
      </c>
      <c r="J225" s="79" t="s">
        <v>15</v>
      </c>
      <c r="K225" s="79" t="s">
        <v>15</v>
      </c>
      <c r="L225" s="79" t="s">
        <v>15</v>
      </c>
      <c r="M225" s="79" t="s">
        <v>15</v>
      </c>
      <c r="N225" s="79" t="s">
        <v>15</v>
      </c>
      <c r="P225" s="160"/>
    </row>
    <row r="226" spans="1:16" ht="24" customHeight="1" x14ac:dyDescent="0.25">
      <c r="A226" s="272" t="s">
        <v>277</v>
      </c>
      <c r="B226" s="272"/>
      <c r="C226" s="272"/>
      <c r="D226" s="272"/>
      <c r="E226" s="272"/>
      <c r="F226" s="272"/>
      <c r="G226" s="272"/>
      <c r="H226" s="272"/>
      <c r="I226" s="272"/>
      <c r="J226" s="272"/>
      <c r="K226" s="272"/>
      <c r="L226" s="272"/>
      <c r="M226" s="272"/>
      <c r="N226" s="272"/>
    </row>
    <row r="227" spans="1:16" ht="24" customHeight="1" outlineLevel="1" x14ac:dyDescent="0.25">
      <c r="A227" s="260" t="s">
        <v>455</v>
      </c>
      <c r="B227" s="260"/>
      <c r="C227" s="260"/>
      <c r="D227" s="260"/>
      <c r="E227" s="260"/>
      <c r="F227" s="260"/>
      <c r="G227" s="260"/>
      <c r="H227" s="260"/>
      <c r="I227" s="260"/>
      <c r="J227" s="260"/>
      <c r="K227" s="260"/>
      <c r="L227" s="260"/>
      <c r="M227" s="260"/>
      <c r="N227" s="260"/>
    </row>
    <row r="228" spans="1:16" ht="75" outlineLevel="1" x14ac:dyDescent="0.25">
      <c r="A228" s="117" t="s">
        <v>2679</v>
      </c>
      <c r="B228" s="125" t="s">
        <v>976</v>
      </c>
      <c r="C228" s="125" t="s">
        <v>457</v>
      </c>
      <c r="D228" s="123" t="s">
        <v>21</v>
      </c>
      <c r="E228" s="79">
        <v>100</v>
      </c>
      <c r="F228" s="79">
        <v>100</v>
      </c>
      <c r="G228" s="79">
        <v>100</v>
      </c>
      <c r="H228" s="79">
        <v>100</v>
      </c>
      <c r="I228" s="79">
        <v>100</v>
      </c>
      <c r="J228" s="79">
        <v>100</v>
      </c>
      <c r="K228" s="79">
        <v>100</v>
      </c>
      <c r="L228" s="79">
        <v>100</v>
      </c>
      <c r="M228" s="79">
        <v>100</v>
      </c>
      <c r="N228" s="123" t="s">
        <v>15</v>
      </c>
    </row>
    <row r="229" spans="1:16" x14ac:dyDescent="0.25">
      <c r="A229" s="272" t="s">
        <v>1849</v>
      </c>
      <c r="B229" s="272"/>
      <c r="C229" s="272"/>
      <c r="D229" s="272"/>
      <c r="E229" s="272"/>
      <c r="F229" s="272"/>
      <c r="G229" s="272"/>
      <c r="H229" s="272"/>
      <c r="I229" s="272"/>
      <c r="J229" s="272"/>
      <c r="K229" s="272"/>
      <c r="L229" s="272"/>
      <c r="M229" s="272"/>
      <c r="N229" s="272"/>
    </row>
    <row r="230" spans="1:16" outlineLevel="1" x14ac:dyDescent="0.25">
      <c r="A230" s="412" t="s">
        <v>2573</v>
      </c>
      <c r="B230" s="413"/>
      <c r="C230" s="413"/>
      <c r="D230" s="413"/>
      <c r="E230" s="413"/>
      <c r="F230" s="413"/>
      <c r="G230" s="413"/>
      <c r="H230" s="413"/>
      <c r="I230" s="413"/>
      <c r="J230" s="413"/>
      <c r="K230" s="413"/>
      <c r="L230" s="413"/>
      <c r="M230" s="413"/>
      <c r="N230" s="414"/>
    </row>
    <row r="231" spans="1:16" ht="187.5" outlineLevel="1" x14ac:dyDescent="0.25">
      <c r="A231" s="117" t="s">
        <v>2680</v>
      </c>
      <c r="B231" s="219" t="s">
        <v>1850</v>
      </c>
      <c r="C231" s="219" t="s">
        <v>2683</v>
      </c>
      <c r="D231" s="218" t="s">
        <v>1053</v>
      </c>
      <c r="E231" s="159">
        <v>1</v>
      </c>
      <c r="F231" s="159" t="s">
        <v>15</v>
      </c>
      <c r="G231" s="159" t="s">
        <v>15</v>
      </c>
      <c r="H231" s="159">
        <v>1</v>
      </c>
      <c r="I231" s="159">
        <v>1</v>
      </c>
      <c r="J231" s="159">
        <v>1</v>
      </c>
      <c r="K231" s="159">
        <v>1</v>
      </c>
      <c r="L231" s="159">
        <v>1</v>
      </c>
      <c r="M231" s="159">
        <v>1</v>
      </c>
      <c r="N231" s="218" t="s">
        <v>15</v>
      </c>
    </row>
    <row r="232" spans="1:16" ht="409.5" outlineLevel="1" x14ac:dyDescent="0.25">
      <c r="A232" s="117" t="s">
        <v>2681</v>
      </c>
      <c r="B232" s="219" t="s">
        <v>1851</v>
      </c>
      <c r="C232" s="219" t="s">
        <v>2684</v>
      </c>
      <c r="D232" s="218" t="s">
        <v>1053</v>
      </c>
      <c r="E232" s="159">
        <v>1</v>
      </c>
      <c r="F232" s="79" t="s">
        <v>15</v>
      </c>
      <c r="G232" s="79" t="s">
        <v>15</v>
      </c>
      <c r="H232" s="159">
        <v>1</v>
      </c>
      <c r="I232" s="159">
        <v>1</v>
      </c>
      <c r="J232" s="159">
        <v>1</v>
      </c>
      <c r="K232" s="159">
        <v>1</v>
      </c>
      <c r="L232" s="159">
        <v>1</v>
      </c>
      <c r="M232" s="159">
        <v>1</v>
      </c>
      <c r="N232" s="218" t="s">
        <v>15</v>
      </c>
    </row>
    <row r="233" spans="1:16" ht="168.75" outlineLevel="1" x14ac:dyDescent="0.25">
      <c r="A233" s="117" t="s">
        <v>2685</v>
      </c>
      <c r="B233" s="219" t="s">
        <v>1852</v>
      </c>
      <c r="C233" s="219" t="s">
        <v>2682</v>
      </c>
      <c r="D233" s="218" t="s">
        <v>1053</v>
      </c>
      <c r="E233" s="159">
        <v>2</v>
      </c>
      <c r="F233" s="159" t="s">
        <v>15</v>
      </c>
      <c r="G233" s="159" t="s">
        <v>15</v>
      </c>
      <c r="H233" s="159">
        <v>2</v>
      </c>
      <c r="I233" s="159">
        <v>3</v>
      </c>
      <c r="J233" s="159">
        <v>3</v>
      </c>
      <c r="K233" s="159" t="s">
        <v>15</v>
      </c>
      <c r="L233" s="159" t="s">
        <v>15</v>
      </c>
      <c r="M233" s="159" t="s">
        <v>15</v>
      </c>
      <c r="N233" s="159" t="s">
        <v>15</v>
      </c>
    </row>
    <row r="234" spans="1:16" ht="21" customHeight="1" x14ac:dyDescent="0.25">
      <c r="A234" s="272" t="s">
        <v>283</v>
      </c>
      <c r="B234" s="272"/>
      <c r="C234" s="272"/>
      <c r="D234" s="272"/>
      <c r="E234" s="272"/>
      <c r="F234" s="272"/>
      <c r="G234" s="272"/>
      <c r="H234" s="272"/>
      <c r="I234" s="272"/>
      <c r="J234" s="272"/>
      <c r="K234" s="272"/>
      <c r="L234" s="272"/>
      <c r="M234" s="272"/>
      <c r="N234" s="272"/>
    </row>
    <row r="235" spans="1:16" ht="21" customHeight="1" outlineLevel="1" x14ac:dyDescent="0.25">
      <c r="A235" s="260" t="s">
        <v>2415</v>
      </c>
      <c r="B235" s="260"/>
      <c r="C235" s="260"/>
      <c r="D235" s="260"/>
      <c r="E235" s="260"/>
      <c r="F235" s="260"/>
      <c r="G235" s="260"/>
      <c r="H235" s="260"/>
      <c r="I235" s="260"/>
      <c r="J235" s="260"/>
      <c r="K235" s="260"/>
      <c r="L235" s="260"/>
      <c r="M235" s="260"/>
      <c r="N235" s="260"/>
    </row>
    <row r="236" spans="1:16" ht="155.25" customHeight="1" outlineLevel="1" x14ac:dyDescent="0.25">
      <c r="A236" s="117" t="s">
        <v>2686</v>
      </c>
      <c r="B236" s="125" t="s">
        <v>979</v>
      </c>
      <c r="C236" s="125" t="s">
        <v>459</v>
      </c>
      <c r="D236" s="123" t="s">
        <v>1053</v>
      </c>
      <c r="E236" s="123" t="s">
        <v>15</v>
      </c>
      <c r="F236" s="123">
        <v>2</v>
      </c>
      <c r="G236" s="123">
        <v>2</v>
      </c>
      <c r="H236" s="218" t="s">
        <v>15</v>
      </c>
      <c r="I236" s="123" t="s">
        <v>15</v>
      </c>
      <c r="J236" s="123" t="s">
        <v>15</v>
      </c>
      <c r="K236" s="123" t="s">
        <v>15</v>
      </c>
      <c r="L236" s="123" t="s">
        <v>15</v>
      </c>
      <c r="M236" s="123" t="s">
        <v>15</v>
      </c>
      <c r="N236" s="123" t="s">
        <v>15</v>
      </c>
    </row>
    <row r="237" spans="1:16" ht="75" outlineLevel="1" x14ac:dyDescent="0.25">
      <c r="A237" s="117" t="s">
        <v>2687</v>
      </c>
      <c r="B237" s="125" t="s">
        <v>1357</v>
      </c>
      <c r="C237" s="125" t="s">
        <v>1358</v>
      </c>
      <c r="D237" s="123" t="s">
        <v>1053</v>
      </c>
      <c r="E237" s="123">
        <v>0</v>
      </c>
      <c r="F237" s="123" t="s">
        <v>15</v>
      </c>
      <c r="G237" s="123">
        <v>1</v>
      </c>
      <c r="H237" s="123" t="s">
        <v>15</v>
      </c>
      <c r="I237" s="123" t="s">
        <v>15</v>
      </c>
      <c r="J237" s="123" t="s">
        <v>15</v>
      </c>
      <c r="K237" s="123" t="s">
        <v>15</v>
      </c>
      <c r="L237" s="123" t="s">
        <v>15</v>
      </c>
      <c r="M237" s="123" t="s">
        <v>15</v>
      </c>
      <c r="N237" s="123" t="s">
        <v>15</v>
      </c>
    </row>
    <row r="238" spans="1:16" ht="75" outlineLevel="1" x14ac:dyDescent="0.25">
      <c r="A238" s="117" t="s">
        <v>2688</v>
      </c>
      <c r="B238" s="125" t="s">
        <v>1462</v>
      </c>
      <c r="C238" s="125" t="s">
        <v>1463</v>
      </c>
      <c r="D238" s="123" t="s">
        <v>51</v>
      </c>
      <c r="E238" s="123">
        <v>0</v>
      </c>
      <c r="F238" s="123" t="s">
        <v>15</v>
      </c>
      <c r="G238" s="123">
        <v>1</v>
      </c>
      <c r="H238" s="123">
        <v>1</v>
      </c>
      <c r="I238" s="123">
        <v>1</v>
      </c>
      <c r="J238" s="123">
        <v>1</v>
      </c>
      <c r="K238" s="123">
        <v>1</v>
      </c>
      <c r="L238" s="123">
        <v>1</v>
      </c>
      <c r="M238" s="123">
        <v>1</v>
      </c>
      <c r="N238" s="123" t="s">
        <v>15</v>
      </c>
    </row>
    <row r="239" spans="1:16" ht="19.5" customHeight="1" x14ac:dyDescent="0.25">
      <c r="A239" s="272" t="s">
        <v>288</v>
      </c>
      <c r="B239" s="272"/>
      <c r="C239" s="272"/>
      <c r="D239" s="272"/>
      <c r="E239" s="272"/>
      <c r="F239" s="272"/>
      <c r="G239" s="272"/>
      <c r="H239" s="272"/>
      <c r="I239" s="272"/>
      <c r="J239" s="272"/>
      <c r="K239" s="272"/>
      <c r="L239" s="272"/>
      <c r="M239" s="272"/>
      <c r="N239" s="272"/>
    </row>
    <row r="240" spans="1:16" ht="19.5" customHeight="1" outlineLevel="1" x14ac:dyDescent="0.25">
      <c r="A240" s="273" t="s">
        <v>460</v>
      </c>
      <c r="B240" s="273"/>
      <c r="C240" s="273"/>
      <c r="D240" s="273"/>
      <c r="E240" s="273"/>
      <c r="F240" s="273"/>
      <c r="G240" s="273"/>
      <c r="H240" s="273"/>
      <c r="I240" s="273"/>
      <c r="J240" s="273"/>
      <c r="K240" s="273"/>
      <c r="L240" s="273"/>
      <c r="M240" s="273"/>
      <c r="N240" s="273"/>
    </row>
    <row r="241" spans="1:14" ht="37.5" outlineLevel="1" x14ac:dyDescent="0.25">
      <c r="A241" s="117" t="s">
        <v>2689</v>
      </c>
      <c r="B241" s="125" t="s">
        <v>983</v>
      </c>
      <c r="C241" s="125" t="s">
        <v>462</v>
      </c>
      <c r="D241" s="123" t="s">
        <v>21</v>
      </c>
      <c r="E241" s="79">
        <v>95</v>
      </c>
      <c r="F241" s="79">
        <v>95</v>
      </c>
      <c r="G241" s="79">
        <v>95</v>
      </c>
      <c r="H241" s="79">
        <v>95</v>
      </c>
      <c r="I241" s="79">
        <v>95</v>
      </c>
      <c r="J241" s="79">
        <v>95</v>
      </c>
      <c r="K241" s="79">
        <v>95</v>
      </c>
      <c r="L241" s="79">
        <v>95</v>
      </c>
      <c r="M241" s="79">
        <v>95</v>
      </c>
      <c r="N241" s="86" t="s">
        <v>15</v>
      </c>
    </row>
    <row r="242" spans="1:14" ht="21" customHeight="1" x14ac:dyDescent="0.25">
      <c r="A242" s="272" t="s">
        <v>294</v>
      </c>
      <c r="B242" s="272"/>
      <c r="C242" s="272"/>
      <c r="D242" s="272"/>
      <c r="E242" s="272"/>
      <c r="F242" s="272"/>
      <c r="G242" s="272"/>
      <c r="H242" s="272"/>
      <c r="I242" s="272"/>
      <c r="J242" s="272"/>
      <c r="K242" s="272"/>
      <c r="L242" s="272"/>
      <c r="M242" s="272"/>
      <c r="N242" s="272"/>
    </row>
    <row r="243" spans="1:14" ht="21" customHeight="1" outlineLevel="1" x14ac:dyDescent="0.25">
      <c r="A243" s="273" t="s">
        <v>463</v>
      </c>
      <c r="B243" s="273"/>
      <c r="C243" s="273"/>
      <c r="D243" s="273"/>
      <c r="E243" s="273"/>
      <c r="F243" s="273"/>
      <c r="G243" s="273"/>
      <c r="H243" s="273"/>
      <c r="I243" s="273"/>
      <c r="J243" s="273"/>
      <c r="K243" s="273"/>
      <c r="L243" s="273"/>
      <c r="M243" s="273"/>
      <c r="N243" s="273"/>
    </row>
    <row r="244" spans="1:14" ht="243.75" outlineLevel="1" x14ac:dyDescent="0.25">
      <c r="A244" s="117" t="s">
        <v>2691</v>
      </c>
      <c r="B244" s="125" t="s">
        <v>83</v>
      </c>
      <c r="C244" s="125" t="s">
        <v>2690</v>
      </c>
      <c r="D244" s="123" t="s">
        <v>84</v>
      </c>
      <c r="E244" s="123">
        <v>0</v>
      </c>
      <c r="F244" s="123">
        <v>29.279</v>
      </c>
      <c r="G244" s="123">
        <v>30.928000000000001</v>
      </c>
      <c r="H244" s="123" t="s">
        <v>436</v>
      </c>
      <c r="I244" s="123" t="s">
        <v>436</v>
      </c>
      <c r="J244" s="123" t="s">
        <v>436</v>
      </c>
      <c r="K244" s="123" t="s">
        <v>436</v>
      </c>
      <c r="L244" s="123" t="s">
        <v>436</v>
      </c>
      <c r="M244" s="123" t="s">
        <v>436</v>
      </c>
      <c r="N244" s="86" t="s">
        <v>15</v>
      </c>
    </row>
    <row r="245" spans="1:14" ht="25.5" customHeight="1" outlineLevel="1" x14ac:dyDescent="0.25">
      <c r="A245" s="273" t="s">
        <v>1066</v>
      </c>
      <c r="B245" s="273"/>
      <c r="C245" s="273"/>
      <c r="D245" s="273"/>
      <c r="E245" s="273"/>
      <c r="F245" s="273"/>
      <c r="G245" s="273"/>
      <c r="H245" s="273"/>
      <c r="I245" s="273"/>
      <c r="J245" s="273"/>
      <c r="K245" s="273"/>
      <c r="L245" s="273"/>
      <c r="M245" s="273"/>
      <c r="N245" s="273"/>
    </row>
    <row r="246" spans="1:14" ht="166.5" customHeight="1" outlineLevel="1" x14ac:dyDescent="0.25">
      <c r="A246" s="117" t="s">
        <v>2693</v>
      </c>
      <c r="B246" s="125" t="s">
        <v>986</v>
      </c>
      <c r="C246" s="125" t="s">
        <v>2692</v>
      </c>
      <c r="D246" s="123" t="s">
        <v>47</v>
      </c>
      <c r="E246" s="123">
        <v>0</v>
      </c>
      <c r="F246" s="123">
        <v>8.2940000000000005</v>
      </c>
      <c r="G246" s="123">
        <v>8.3770000000000007</v>
      </c>
      <c r="H246" s="123" t="s">
        <v>436</v>
      </c>
      <c r="I246" s="123" t="s">
        <v>436</v>
      </c>
      <c r="J246" s="123" t="s">
        <v>436</v>
      </c>
      <c r="K246" s="123" t="s">
        <v>436</v>
      </c>
      <c r="L246" s="123" t="s">
        <v>436</v>
      </c>
      <c r="M246" s="123" t="s">
        <v>436</v>
      </c>
      <c r="N246" s="86" t="s">
        <v>15</v>
      </c>
    </row>
    <row r="247" spans="1:14" ht="216" customHeight="1" outlineLevel="1" x14ac:dyDescent="0.25">
      <c r="A247" s="117" t="s">
        <v>2695</v>
      </c>
      <c r="B247" s="125" t="s">
        <v>989</v>
      </c>
      <c r="C247" s="125" t="s">
        <v>2694</v>
      </c>
      <c r="D247" s="123" t="s">
        <v>84</v>
      </c>
      <c r="E247" s="123">
        <v>0</v>
      </c>
      <c r="F247" s="123">
        <v>22.428999999999998</v>
      </c>
      <c r="G247" s="123">
        <v>22.66</v>
      </c>
      <c r="H247" s="123" t="s">
        <v>436</v>
      </c>
      <c r="I247" s="123" t="s">
        <v>436</v>
      </c>
      <c r="J247" s="123" t="s">
        <v>436</v>
      </c>
      <c r="K247" s="123" t="s">
        <v>436</v>
      </c>
      <c r="L247" s="123" t="s">
        <v>436</v>
      </c>
      <c r="M247" s="123" t="s">
        <v>436</v>
      </c>
      <c r="N247" s="123" t="s">
        <v>15</v>
      </c>
    </row>
    <row r="248" spans="1:14" x14ac:dyDescent="0.25">
      <c r="A248" s="272" t="s">
        <v>1839</v>
      </c>
      <c r="B248" s="272"/>
      <c r="C248" s="272"/>
      <c r="D248" s="272"/>
      <c r="E248" s="272"/>
      <c r="F248" s="272"/>
      <c r="G248" s="272"/>
      <c r="H248" s="272"/>
      <c r="I248" s="272"/>
      <c r="J248" s="272"/>
      <c r="K248" s="272"/>
      <c r="L248" s="272"/>
      <c r="M248" s="272"/>
      <c r="N248" s="272"/>
    </row>
    <row r="249" spans="1:14" outlineLevel="1" x14ac:dyDescent="0.25">
      <c r="A249" s="412" t="s">
        <v>2574</v>
      </c>
      <c r="B249" s="413"/>
      <c r="C249" s="413"/>
      <c r="D249" s="413"/>
      <c r="E249" s="413"/>
      <c r="F249" s="413"/>
      <c r="G249" s="413"/>
      <c r="H249" s="413"/>
      <c r="I249" s="413"/>
      <c r="J249" s="413"/>
      <c r="K249" s="413"/>
      <c r="L249" s="413"/>
      <c r="M249" s="413"/>
      <c r="N249" s="414"/>
    </row>
    <row r="250" spans="1:14" ht="393.75" outlineLevel="1" x14ac:dyDescent="0.25">
      <c r="A250" s="117" t="s">
        <v>2697</v>
      </c>
      <c r="B250" s="219" t="s">
        <v>1840</v>
      </c>
      <c r="C250" s="219" t="s">
        <v>2698</v>
      </c>
      <c r="D250" s="218" t="s">
        <v>26</v>
      </c>
      <c r="E250" s="218">
        <v>0</v>
      </c>
      <c r="F250" s="218" t="s">
        <v>15</v>
      </c>
      <c r="G250" s="218" t="s">
        <v>15</v>
      </c>
      <c r="H250" s="218">
        <v>159</v>
      </c>
      <c r="I250" s="218">
        <v>156</v>
      </c>
      <c r="J250" s="218">
        <v>120</v>
      </c>
      <c r="K250" s="218">
        <v>79</v>
      </c>
      <c r="L250" s="218">
        <v>73</v>
      </c>
      <c r="M250" s="218">
        <v>73</v>
      </c>
      <c r="N250" s="218" t="s">
        <v>15</v>
      </c>
    </row>
    <row r="251" spans="1:14" outlineLevel="1" x14ac:dyDescent="0.25">
      <c r="A251" s="412" t="s">
        <v>2696</v>
      </c>
      <c r="B251" s="413"/>
      <c r="C251" s="413"/>
      <c r="D251" s="413"/>
      <c r="E251" s="413"/>
      <c r="F251" s="413"/>
      <c r="G251" s="413"/>
      <c r="H251" s="413"/>
      <c r="I251" s="413"/>
      <c r="J251" s="413"/>
      <c r="K251" s="413"/>
      <c r="L251" s="413"/>
      <c r="M251" s="413"/>
      <c r="N251" s="414"/>
    </row>
    <row r="252" spans="1:14" ht="375" outlineLevel="1" x14ac:dyDescent="0.25">
      <c r="A252" s="117" t="s">
        <v>2700</v>
      </c>
      <c r="B252" s="219" t="s">
        <v>1841</v>
      </c>
      <c r="C252" s="219" t="s">
        <v>2699</v>
      </c>
      <c r="D252" s="218" t="s">
        <v>1053</v>
      </c>
      <c r="E252" s="218">
        <v>0</v>
      </c>
      <c r="F252" s="218" t="s">
        <v>15</v>
      </c>
      <c r="G252" s="218" t="s">
        <v>15</v>
      </c>
      <c r="H252" s="218" t="s">
        <v>15</v>
      </c>
      <c r="I252" s="218">
        <v>1</v>
      </c>
      <c r="J252" s="218">
        <v>1</v>
      </c>
      <c r="K252" s="218">
        <v>1</v>
      </c>
      <c r="L252" s="218">
        <v>1</v>
      </c>
      <c r="M252" s="218">
        <v>1</v>
      </c>
      <c r="N252" s="218" t="s">
        <v>15</v>
      </c>
    </row>
    <row r="253" spans="1:14" ht="318.75" outlineLevel="1" x14ac:dyDescent="0.25">
      <c r="A253" s="117" t="s">
        <v>2703</v>
      </c>
      <c r="B253" s="219" t="s">
        <v>1842</v>
      </c>
      <c r="C253" s="219" t="s">
        <v>2701</v>
      </c>
      <c r="D253" s="218" t="s">
        <v>26</v>
      </c>
      <c r="E253" s="218">
        <v>38</v>
      </c>
      <c r="F253" s="218" t="s">
        <v>15</v>
      </c>
      <c r="G253" s="218" t="s">
        <v>15</v>
      </c>
      <c r="H253" s="218">
        <v>38</v>
      </c>
      <c r="I253" s="218">
        <v>38</v>
      </c>
      <c r="J253" s="218">
        <v>38</v>
      </c>
      <c r="K253" s="218">
        <v>38</v>
      </c>
      <c r="L253" s="218">
        <v>38</v>
      </c>
      <c r="M253" s="218">
        <v>38</v>
      </c>
      <c r="N253" s="218" t="s">
        <v>15</v>
      </c>
    </row>
    <row r="254" spans="1:14" ht="262.5" outlineLevel="1" x14ac:dyDescent="0.25">
      <c r="A254" s="117" t="s">
        <v>2704</v>
      </c>
      <c r="B254" s="219" t="s">
        <v>1843</v>
      </c>
      <c r="C254" s="219" t="s">
        <v>2702</v>
      </c>
      <c r="D254" s="218" t="s">
        <v>26</v>
      </c>
      <c r="E254" s="218">
        <v>69</v>
      </c>
      <c r="F254" s="218" t="s">
        <v>15</v>
      </c>
      <c r="G254" s="218" t="s">
        <v>15</v>
      </c>
      <c r="H254" s="218">
        <v>72</v>
      </c>
      <c r="I254" s="218">
        <v>82</v>
      </c>
      <c r="J254" s="218">
        <v>92</v>
      </c>
      <c r="K254" s="218">
        <v>102</v>
      </c>
      <c r="L254" s="218">
        <v>112</v>
      </c>
      <c r="M254" s="218">
        <v>122</v>
      </c>
      <c r="N254" s="218" t="s">
        <v>15</v>
      </c>
    </row>
    <row r="255" spans="1:14" ht="262.5" outlineLevel="1" x14ac:dyDescent="0.25">
      <c r="A255" s="117" t="s">
        <v>2706</v>
      </c>
      <c r="B255" s="219" t="s">
        <v>1844</v>
      </c>
      <c r="C255" s="219" t="s">
        <v>2705</v>
      </c>
      <c r="D255" s="218" t="s">
        <v>1053</v>
      </c>
      <c r="E255" s="218">
        <v>0</v>
      </c>
      <c r="F255" s="218" t="s">
        <v>15</v>
      </c>
      <c r="G255" s="218" t="s">
        <v>15</v>
      </c>
      <c r="H255" s="218">
        <v>1</v>
      </c>
      <c r="I255" s="218">
        <v>1</v>
      </c>
      <c r="J255" s="218">
        <v>1</v>
      </c>
      <c r="K255" s="218">
        <v>1</v>
      </c>
      <c r="L255" s="218">
        <v>1</v>
      </c>
      <c r="M255" s="218">
        <v>1</v>
      </c>
      <c r="N255" s="218" t="s">
        <v>15</v>
      </c>
    </row>
    <row r="256" spans="1:14" ht="225" outlineLevel="1" x14ac:dyDescent="0.25">
      <c r="A256" s="117" t="s">
        <v>2708</v>
      </c>
      <c r="B256" s="219" t="s">
        <v>1845</v>
      </c>
      <c r="C256" s="219" t="s">
        <v>2707</v>
      </c>
      <c r="D256" s="218" t="s">
        <v>1053</v>
      </c>
      <c r="E256" s="218">
        <v>570</v>
      </c>
      <c r="F256" s="218" t="s">
        <v>15</v>
      </c>
      <c r="G256" s="218" t="s">
        <v>15</v>
      </c>
      <c r="H256" s="218">
        <v>640</v>
      </c>
      <c r="I256" s="218">
        <v>645</v>
      </c>
      <c r="J256" s="218">
        <v>650</v>
      </c>
      <c r="K256" s="218">
        <v>655</v>
      </c>
      <c r="L256" s="218">
        <v>660</v>
      </c>
      <c r="M256" s="218">
        <v>670</v>
      </c>
      <c r="N256" s="218" t="s">
        <v>15</v>
      </c>
    </row>
    <row r="257" spans="1:14" ht="318.75" outlineLevel="1" x14ac:dyDescent="0.25">
      <c r="A257" s="117" t="s">
        <v>2710</v>
      </c>
      <c r="B257" s="219" t="s">
        <v>1846</v>
      </c>
      <c r="C257" s="219" t="s">
        <v>2709</v>
      </c>
      <c r="D257" s="218" t="s">
        <v>26</v>
      </c>
      <c r="E257" s="218">
        <v>0</v>
      </c>
      <c r="F257" s="218" t="s">
        <v>15</v>
      </c>
      <c r="G257" s="218" t="s">
        <v>15</v>
      </c>
      <c r="H257" s="218">
        <v>120</v>
      </c>
      <c r="I257" s="218">
        <v>145</v>
      </c>
      <c r="J257" s="218">
        <v>233</v>
      </c>
      <c r="K257" s="218">
        <v>327</v>
      </c>
      <c r="L257" s="218">
        <v>427</v>
      </c>
      <c r="M257" s="218">
        <v>533</v>
      </c>
      <c r="N257" s="218" t="s">
        <v>15</v>
      </c>
    </row>
    <row r="258" spans="1:14" ht="187.5" outlineLevel="1" x14ac:dyDescent="0.25">
      <c r="A258" s="117" t="s">
        <v>2712</v>
      </c>
      <c r="B258" s="219" t="s">
        <v>1847</v>
      </c>
      <c r="C258" s="219" t="s">
        <v>2711</v>
      </c>
      <c r="D258" s="218" t="s">
        <v>26</v>
      </c>
      <c r="E258" s="218">
        <v>0</v>
      </c>
      <c r="F258" s="218" t="s">
        <v>15</v>
      </c>
      <c r="G258" s="218" t="s">
        <v>15</v>
      </c>
      <c r="H258" s="218">
        <v>315</v>
      </c>
      <c r="I258" s="218">
        <v>315</v>
      </c>
      <c r="J258" s="218">
        <v>315</v>
      </c>
      <c r="K258" s="218">
        <v>315</v>
      </c>
      <c r="L258" s="218">
        <v>315</v>
      </c>
      <c r="M258" s="218">
        <v>315</v>
      </c>
      <c r="N258" s="218" t="s">
        <v>15</v>
      </c>
    </row>
    <row r="259" spans="1:14" ht="187.5" outlineLevel="1" x14ac:dyDescent="0.25">
      <c r="A259" s="117" t="s">
        <v>2714</v>
      </c>
      <c r="B259" s="219" t="s">
        <v>1848</v>
      </c>
      <c r="C259" s="219" t="s">
        <v>2713</v>
      </c>
      <c r="D259" s="218" t="s">
        <v>26</v>
      </c>
      <c r="E259" s="218">
        <v>0</v>
      </c>
      <c r="F259" s="218" t="s">
        <v>15</v>
      </c>
      <c r="G259" s="218" t="s">
        <v>15</v>
      </c>
      <c r="H259" s="218">
        <v>151</v>
      </c>
      <c r="I259" s="218">
        <v>151</v>
      </c>
      <c r="J259" s="218">
        <v>151</v>
      </c>
      <c r="K259" s="218">
        <v>151</v>
      </c>
      <c r="L259" s="218">
        <v>151</v>
      </c>
      <c r="M259" s="218">
        <v>151</v>
      </c>
      <c r="N259" s="218" t="s">
        <v>15</v>
      </c>
    </row>
    <row r="260" spans="1:14" ht="24" customHeight="1" x14ac:dyDescent="0.25">
      <c r="A260" s="272" t="s">
        <v>310</v>
      </c>
      <c r="B260" s="272"/>
      <c r="C260" s="272"/>
      <c r="D260" s="272"/>
      <c r="E260" s="272"/>
      <c r="F260" s="272"/>
      <c r="G260" s="272"/>
      <c r="H260" s="272"/>
      <c r="I260" s="272"/>
      <c r="J260" s="272"/>
      <c r="K260" s="272"/>
      <c r="L260" s="272"/>
      <c r="M260" s="272"/>
      <c r="N260" s="272"/>
    </row>
    <row r="261" spans="1:14" ht="24" customHeight="1" outlineLevel="1" x14ac:dyDescent="0.25">
      <c r="A261" s="273" t="s">
        <v>467</v>
      </c>
      <c r="B261" s="273"/>
      <c r="C261" s="273"/>
      <c r="D261" s="273"/>
      <c r="E261" s="273"/>
      <c r="F261" s="273"/>
      <c r="G261" s="273"/>
      <c r="H261" s="273"/>
      <c r="I261" s="273"/>
      <c r="J261" s="273"/>
      <c r="K261" s="273"/>
      <c r="L261" s="273"/>
      <c r="M261" s="273"/>
      <c r="N261" s="273"/>
    </row>
    <row r="262" spans="1:14" ht="117.75" customHeight="1" outlineLevel="1" x14ac:dyDescent="0.25">
      <c r="A262" s="117" t="s">
        <v>2715</v>
      </c>
      <c r="B262" s="125" t="s">
        <v>1113</v>
      </c>
      <c r="C262" s="125" t="s">
        <v>469</v>
      </c>
      <c r="D262" s="123" t="s">
        <v>21</v>
      </c>
      <c r="E262" s="79">
        <v>100</v>
      </c>
      <c r="F262" s="79">
        <v>100</v>
      </c>
      <c r="G262" s="79">
        <v>100</v>
      </c>
      <c r="H262" s="79">
        <v>100</v>
      </c>
      <c r="I262" s="79">
        <v>100</v>
      </c>
      <c r="J262" s="79">
        <v>100</v>
      </c>
      <c r="K262" s="123" t="s">
        <v>15</v>
      </c>
      <c r="L262" s="123" t="s">
        <v>15</v>
      </c>
      <c r="M262" s="123" t="s">
        <v>15</v>
      </c>
      <c r="N262" s="86" t="s">
        <v>15</v>
      </c>
    </row>
    <row r="263" spans="1:14" ht="93.75" outlineLevel="1" x14ac:dyDescent="0.25">
      <c r="A263" s="117" t="s">
        <v>2716</v>
      </c>
      <c r="B263" s="125" t="s">
        <v>1359</v>
      </c>
      <c r="C263" s="125" t="s">
        <v>1434</v>
      </c>
      <c r="D263" s="123" t="s">
        <v>51</v>
      </c>
      <c r="E263" s="79">
        <v>0</v>
      </c>
      <c r="F263" s="79" t="s">
        <v>15</v>
      </c>
      <c r="G263" s="79">
        <v>1</v>
      </c>
      <c r="H263" s="79">
        <v>1</v>
      </c>
      <c r="I263" s="79">
        <v>1</v>
      </c>
      <c r="J263" s="79">
        <v>1</v>
      </c>
      <c r="K263" s="79">
        <v>1</v>
      </c>
      <c r="L263" s="79">
        <v>1</v>
      </c>
      <c r="M263" s="79">
        <v>1</v>
      </c>
      <c r="N263" s="86" t="s">
        <v>15</v>
      </c>
    </row>
    <row r="264" spans="1:14" ht="30" customHeight="1" x14ac:dyDescent="0.25">
      <c r="A264" s="272" t="s">
        <v>315</v>
      </c>
      <c r="B264" s="272"/>
      <c r="C264" s="272"/>
      <c r="D264" s="272"/>
      <c r="E264" s="272"/>
      <c r="F264" s="272"/>
      <c r="G264" s="272"/>
      <c r="H264" s="272"/>
      <c r="I264" s="272"/>
      <c r="J264" s="272"/>
      <c r="K264" s="272"/>
      <c r="L264" s="272"/>
      <c r="M264" s="272"/>
      <c r="N264" s="272"/>
    </row>
    <row r="265" spans="1:14" ht="27" customHeight="1" outlineLevel="1" x14ac:dyDescent="0.25">
      <c r="A265" s="273" t="s">
        <v>1067</v>
      </c>
      <c r="B265" s="273"/>
      <c r="C265" s="273"/>
      <c r="D265" s="273"/>
      <c r="E265" s="273"/>
      <c r="F265" s="273"/>
      <c r="G265" s="273"/>
      <c r="H265" s="273"/>
      <c r="I265" s="273"/>
      <c r="J265" s="273"/>
      <c r="K265" s="273"/>
      <c r="L265" s="273"/>
      <c r="M265" s="273"/>
      <c r="N265" s="273"/>
    </row>
    <row r="266" spans="1:14" ht="239.25" customHeight="1" outlineLevel="1" x14ac:dyDescent="0.25">
      <c r="A266" s="125" t="s">
        <v>2717</v>
      </c>
      <c r="B266" s="125" t="s">
        <v>1301</v>
      </c>
      <c r="C266" s="87" t="s">
        <v>471</v>
      </c>
      <c r="D266" s="88" t="s">
        <v>21</v>
      </c>
      <c r="E266" s="89">
        <v>0</v>
      </c>
      <c r="F266" s="89">
        <v>100</v>
      </c>
      <c r="G266" s="89" t="s">
        <v>15</v>
      </c>
      <c r="H266" s="88" t="s">
        <v>436</v>
      </c>
      <c r="I266" s="88" t="s">
        <v>436</v>
      </c>
      <c r="J266" s="88" t="s">
        <v>436</v>
      </c>
      <c r="K266" s="88" t="s">
        <v>436</v>
      </c>
      <c r="L266" s="88" t="s">
        <v>436</v>
      </c>
      <c r="M266" s="88" t="s">
        <v>436</v>
      </c>
      <c r="N266" s="86" t="s">
        <v>15</v>
      </c>
    </row>
    <row r="267" spans="1:14" ht="292.5" customHeight="1" outlineLevel="1" x14ac:dyDescent="0.25">
      <c r="A267" s="117" t="s">
        <v>2718</v>
      </c>
      <c r="B267" s="125" t="s">
        <v>1213</v>
      </c>
      <c r="C267" s="87" t="s">
        <v>471</v>
      </c>
      <c r="D267" s="88" t="s">
        <v>21</v>
      </c>
      <c r="E267" s="89">
        <v>0</v>
      </c>
      <c r="F267" s="89" t="s">
        <v>15</v>
      </c>
      <c r="G267" s="89">
        <v>100</v>
      </c>
      <c r="H267" s="88" t="s">
        <v>436</v>
      </c>
      <c r="I267" s="88" t="s">
        <v>436</v>
      </c>
      <c r="J267" s="88" t="s">
        <v>436</v>
      </c>
      <c r="K267" s="88" t="s">
        <v>436</v>
      </c>
      <c r="L267" s="88" t="s">
        <v>436</v>
      </c>
      <c r="M267" s="88" t="s">
        <v>436</v>
      </c>
      <c r="N267" s="86" t="s">
        <v>15</v>
      </c>
    </row>
    <row r="268" spans="1:14" ht="225" outlineLevel="1" x14ac:dyDescent="0.25">
      <c r="A268" s="117" t="s">
        <v>2719</v>
      </c>
      <c r="B268" s="125" t="s">
        <v>1302</v>
      </c>
      <c r="C268" s="87" t="s">
        <v>473</v>
      </c>
      <c r="D268" s="88" t="s">
        <v>1053</v>
      </c>
      <c r="E268" s="88">
        <v>0</v>
      </c>
      <c r="F268" s="88">
        <v>1</v>
      </c>
      <c r="G268" s="88" t="s">
        <v>15</v>
      </c>
      <c r="H268" s="88" t="s">
        <v>436</v>
      </c>
      <c r="I268" s="88" t="s">
        <v>436</v>
      </c>
      <c r="J268" s="88" t="s">
        <v>436</v>
      </c>
      <c r="K268" s="88" t="s">
        <v>436</v>
      </c>
      <c r="L268" s="88" t="s">
        <v>436</v>
      </c>
      <c r="M268" s="88" t="s">
        <v>436</v>
      </c>
      <c r="N268" s="86" t="s">
        <v>15</v>
      </c>
    </row>
    <row r="269" spans="1:14" ht="210" customHeight="1" outlineLevel="1" x14ac:dyDescent="0.25">
      <c r="A269" s="117" t="s">
        <v>2720</v>
      </c>
      <c r="B269" s="125" t="s">
        <v>1214</v>
      </c>
      <c r="C269" s="87" t="s">
        <v>473</v>
      </c>
      <c r="D269" s="88" t="s">
        <v>1053</v>
      </c>
      <c r="E269" s="88">
        <v>0</v>
      </c>
      <c r="F269" s="88" t="s">
        <v>15</v>
      </c>
      <c r="G269" s="88">
        <v>1</v>
      </c>
      <c r="H269" s="88" t="s">
        <v>436</v>
      </c>
      <c r="I269" s="88" t="s">
        <v>436</v>
      </c>
      <c r="J269" s="88" t="s">
        <v>436</v>
      </c>
      <c r="K269" s="88" t="s">
        <v>436</v>
      </c>
      <c r="L269" s="88" t="s">
        <v>436</v>
      </c>
      <c r="M269" s="88" t="s">
        <v>436</v>
      </c>
      <c r="N269" s="86" t="s">
        <v>15</v>
      </c>
    </row>
    <row r="270" spans="1:14" ht="210" customHeight="1" outlineLevel="1" x14ac:dyDescent="0.25">
      <c r="A270" s="117" t="s">
        <v>2721</v>
      </c>
      <c r="B270" s="125" t="s">
        <v>1309</v>
      </c>
      <c r="C270" s="87" t="s">
        <v>1120</v>
      </c>
      <c r="D270" s="88" t="s">
        <v>21</v>
      </c>
      <c r="E270" s="89">
        <v>0</v>
      </c>
      <c r="F270" s="89">
        <v>1</v>
      </c>
      <c r="G270" s="89" t="s">
        <v>15</v>
      </c>
      <c r="H270" s="88" t="s">
        <v>436</v>
      </c>
      <c r="I270" s="88" t="s">
        <v>436</v>
      </c>
      <c r="J270" s="88" t="s">
        <v>436</v>
      </c>
      <c r="K270" s="88" t="s">
        <v>436</v>
      </c>
      <c r="L270" s="88" t="s">
        <v>436</v>
      </c>
      <c r="M270" s="88" t="s">
        <v>436</v>
      </c>
      <c r="N270" s="86" t="s">
        <v>15</v>
      </c>
    </row>
    <row r="271" spans="1:14" ht="195" customHeight="1" outlineLevel="1" x14ac:dyDescent="0.25">
      <c r="A271" s="117" t="s">
        <v>2722</v>
      </c>
      <c r="B271" s="125" t="s">
        <v>1215</v>
      </c>
      <c r="C271" s="87" t="s">
        <v>1120</v>
      </c>
      <c r="D271" s="88" t="s">
        <v>21</v>
      </c>
      <c r="E271" s="89">
        <v>0</v>
      </c>
      <c r="F271" s="89" t="s">
        <v>15</v>
      </c>
      <c r="G271" s="89">
        <v>100</v>
      </c>
      <c r="H271" s="88" t="s">
        <v>436</v>
      </c>
      <c r="I271" s="88" t="s">
        <v>436</v>
      </c>
      <c r="J271" s="88" t="s">
        <v>436</v>
      </c>
      <c r="K271" s="88" t="s">
        <v>436</v>
      </c>
      <c r="L271" s="88" t="s">
        <v>436</v>
      </c>
      <c r="M271" s="88" t="s">
        <v>436</v>
      </c>
      <c r="N271" s="86" t="s">
        <v>15</v>
      </c>
    </row>
    <row r="272" spans="1:14" ht="409.5" customHeight="1" outlineLevel="1" x14ac:dyDescent="0.25">
      <c r="A272" s="117" t="s">
        <v>2723</v>
      </c>
      <c r="B272" s="125" t="s">
        <v>1002</v>
      </c>
      <c r="C272" s="90" t="s">
        <v>475</v>
      </c>
      <c r="D272" s="88" t="s">
        <v>1053</v>
      </c>
      <c r="E272" s="88">
        <v>0</v>
      </c>
      <c r="F272" s="88" t="s">
        <v>436</v>
      </c>
      <c r="G272" s="88">
        <v>1</v>
      </c>
      <c r="H272" s="88" t="s">
        <v>436</v>
      </c>
      <c r="I272" s="88" t="s">
        <v>436</v>
      </c>
      <c r="J272" s="88" t="s">
        <v>436</v>
      </c>
      <c r="K272" s="88" t="s">
        <v>436</v>
      </c>
      <c r="L272" s="88" t="s">
        <v>436</v>
      </c>
      <c r="M272" s="88" t="s">
        <v>436</v>
      </c>
      <c r="N272" s="86" t="s">
        <v>15</v>
      </c>
    </row>
    <row r="273" spans="1:14" ht="192" customHeight="1" outlineLevel="1" x14ac:dyDescent="0.25">
      <c r="A273" s="117" t="s">
        <v>2724</v>
      </c>
      <c r="B273" s="125" t="s">
        <v>1005</v>
      </c>
      <c r="C273" s="87" t="s">
        <v>477</v>
      </c>
      <c r="D273" s="88" t="s">
        <v>1053</v>
      </c>
      <c r="E273" s="88">
        <v>0</v>
      </c>
      <c r="F273" s="88">
        <v>1</v>
      </c>
      <c r="G273" s="88">
        <v>1</v>
      </c>
      <c r="H273" s="88" t="s">
        <v>436</v>
      </c>
      <c r="I273" s="88" t="s">
        <v>436</v>
      </c>
      <c r="J273" s="88" t="s">
        <v>436</v>
      </c>
      <c r="K273" s="88" t="s">
        <v>436</v>
      </c>
      <c r="L273" s="88" t="s">
        <v>436</v>
      </c>
      <c r="M273" s="88" t="s">
        <v>436</v>
      </c>
      <c r="N273" s="86" t="s">
        <v>15</v>
      </c>
    </row>
    <row r="274" spans="1:14" ht="55.5" customHeight="1" outlineLevel="1" x14ac:dyDescent="0.25">
      <c r="A274" s="271" t="s">
        <v>478</v>
      </c>
      <c r="B274" s="271"/>
      <c r="C274" s="271"/>
      <c r="D274" s="271"/>
      <c r="E274" s="271"/>
      <c r="F274" s="271"/>
      <c r="G274" s="271"/>
      <c r="H274" s="271"/>
      <c r="I274" s="271"/>
      <c r="J274" s="271"/>
      <c r="K274" s="271"/>
      <c r="L274" s="271"/>
      <c r="M274" s="271"/>
      <c r="N274" s="271"/>
    </row>
    <row r="275" spans="1:14" ht="165" customHeight="1" outlineLevel="1" x14ac:dyDescent="0.25">
      <c r="A275" s="117" t="s">
        <v>2725</v>
      </c>
      <c r="B275" s="125" t="s">
        <v>1114</v>
      </c>
      <c r="C275" s="91" t="s">
        <v>480</v>
      </c>
      <c r="D275" s="88" t="s">
        <v>1053</v>
      </c>
      <c r="E275" s="88">
        <v>0</v>
      </c>
      <c r="F275" s="88">
        <v>15765</v>
      </c>
      <c r="G275" s="88" t="s">
        <v>15</v>
      </c>
      <c r="H275" s="88" t="s">
        <v>15</v>
      </c>
      <c r="I275" s="88" t="s">
        <v>15</v>
      </c>
      <c r="J275" s="88" t="s">
        <v>15</v>
      </c>
      <c r="K275" s="88" t="s">
        <v>15</v>
      </c>
      <c r="L275" s="88" t="s">
        <v>15</v>
      </c>
      <c r="M275" s="88" t="s">
        <v>15</v>
      </c>
      <c r="N275" s="86" t="s">
        <v>15</v>
      </c>
    </row>
    <row r="276" spans="1:14" ht="165" customHeight="1" outlineLevel="1" x14ac:dyDescent="0.25">
      <c r="A276" s="117" t="s">
        <v>2726</v>
      </c>
      <c r="B276" s="125" t="s">
        <v>1333</v>
      </c>
      <c r="C276" s="91" t="s">
        <v>1334</v>
      </c>
      <c r="D276" s="88" t="s">
        <v>1053</v>
      </c>
      <c r="E276" s="88">
        <v>0</v>
      </c>
      <c r="F276" s="88" t="s">
        <v>15</v>
      </c>
      <c r="G276" s="88">
        <v>15765</v>
      </c>
      <c r="H276" s="88" t="s">
        <v>15</v>
      </c>
      <c r="I276" s="88" t="s">
        <v>15</v>
      </c>
      <c r="J276" s="88" t="s">
        <v>15</v>
      </c>
      <c r="K276" s="88" t="s">
        <v>15</v>
      </c>
      <c r="L276" s="88" t="s">
        <v>15</v>
      </c>
      <c r="M276" s="88" t="s">
        <v>15</v>
      </c>
      <c r="N276" s="86" t="s">
        <v>15</v>
      </c>
    </row>
    <row r="277" spans="1:14" ht="187.5" outlineLevel="1" x14ac:dyDescent="0.25">
      <c r="A277" s="117" t="s">
        <v>2727</v>
      </c>
      <c r="B277" s="125" t="s">
        <v>1312</v>
      </c>
      <c r="C277" s="87" t="s">
        <v>481</v>
      </c>
      <c r="D277" s="88" t="s">
        <v>21</v>
      </c>
      <c r="E277" s="89">
        <v>0</v>
      </c>
      <c r="F277" s="89">
        <v>85</v>
      </c>
      <c r="G277" s="89" t="s">
        <v>15</v>
      </c>
      <c r="H277" s="88" t="s">
        <v>15</v>
      </c>
      <c r="I277" s="88" t="s">
        <v>15</v>
      </c>
      <c r="J277" s="88" t="s">
        <v>15</v>
      </c>
      <c r="K277" s="88" t="s">
        <v>15</v>
      </c>
      <c r="L277" s="88" t="s">
        <v>15</v>
      </c>
      <c r="M277" s="88" t="s">
        <v>15</v>
      </c>
      <c r="N277" s="86" t="s">
        <v>15</v>
      </c>
    </row>
    <row r="278" spans="1:14" ht="172.5" customHeight="1" outlineLevel="1" x14ac:dyDescent="0.25">
      <c r="A278" s="117" t="s">
        <v>2728</v>
      </c>
      <c r="B278" s="125" t="s">
        <v>1193</v>
      </c>
      <c r="C278" s="87" t="s">
        <v>481</v>
      </c>
      <c r="D278" s="88" t="s">
        <v>21</v>
      </c>
      <c r="E278" s="89">
        <v>0</v>
      </c>
      <c r="F278" s="89" t="s">
        <v>15</v>
      </c>
      <c r="G278" s="89">
        <v>100</v>
      </c>
      <c r="H278" s="88" t="s">
        <v>15</v>
      </c>
      <c r="I278" s="88" t="s">
        <v>15</v>
      </c>
      <c r="J278" s="88" t="s">
        <v>15</v>
      </c>
      <c r="K278" s="88" t="s">
        <v>15</v>
      </c>
      <c r="L278" s="88" t="s">
        <v>15</v>
      </c>
      <c r="M278" s="88" t="s">
        <v>15</v>
      </c>
      <c r="N278" s="86" t="s">
        <v>15</v>
      </c>
    </row>
    <row r="279" spans="1:14" ht="22.5" customHeight="1" x14ac:dyDescent="0.25">
      <c r="A279" s="272" t="s">
        <v>328</v>
      </c>
      <c r="B279" s="272"/>
      <c r="C279" s="272"/>
      <c r="D279" s="272"/>
      <c r="E279" s="272"/>
      <c r="F279" s="272"/>
      <c r="G279" s="272"/>
      <c r="H279" s="272"/>
      <c r="I279" s="272"/>
      <c r="J279" s="272"/>
      <c r="K279" s="272"/>
      <c r="L279" s="272"/>
      <c r="M279" s="272"/>
      <c r="N279" s="272"/>
    </row>
    <row r="280" spans="1:14" ht="27" customHeight="1" outlineLevel="1" x14ac:dyDescent="0.25">
      <c r="A280" s="273" t="s">
        <v>482</v>
      </c>
      <c r="B280" s="273"/>
      <c r="C280" s="273"/>
      <c r="D280" s="273"/>
      <c r="E280" s="273"/>
      <c r="F280" s="273"/>
      <c r="G280" s="273"/>
      <c r="H280" s="273"/>
      <c r="I280" s="273"/>
      <c r="J280" s="273"/>
      <c r="K280" s="273"/>
      <c r="L280" s="273"/>
      <c r="M280" s="273"/>
      <c r="N280" s="273"/>
    </row>
    <row r="281" spans="1:14" ht="37.5" outlineLevel="1" x14ac:dyDescent="0.25">
      <c r="A281" s="117" t="s">
        <v>2729</v>
      </c>
      <c r="B281" s="125" t="s">
        <v>1012</v>
      </c>
      <c r="C281" s="125" t="s">
        <v>484</v>
      </c>
      <c r="D281" s="123" t="s">
        <v>1053</v>
      </c>
      <c r="E281" s="123">
        <v>78</v>
      </c>
      <c r="F281" s="123">
        <v>78</v>
      </c>
      <c r="G281" s="218">
        <v>68</v>
      </c>
      <c r="H281" s="218">
        <v>65</v>
      </c>
      <c r="I281" s="218">
        <v>65</v>
      </c>
      <c r="J281" s="218">
        <v>65</v>
      </c>
      <c r="K281" s="218">
        <v>65</v>
      </c>
      <c r="L281" s="218">
        <v>65</v>
      </c>
      <c r="M281" s="218">
        <v>65</v>
      </c>
      <c r="N281" s="86" t="s">
        <v>15</v>
      </c>
    </row>
    <row r="282" spans="1:14" ht="22.5" customHeight="1" x14ac:dyDescent="0.25">
      <c r="A282" s="272" t="s">
        <v>333</v>
      </c>
      <c r="B282" s="272"/>
      <c r="C282" s="272"/>
      <c r="D282" s="272"/>
      <c r="E282" s="272"/>
      <c r="F282" s="272"/>
      <c r="G282" s="272"/>
      <c r="H282" s="272"/>
      <c r="I282" s="272"/>
      <c r="J282" s="272"/>
      <c r="K282" s="272"/>
      <c r="L282" s="272"/>
      <c r="M282" s="272"/>
      <c r="N282" s="272"/>
    </row>
    <row r="283" spans="1:14" ht="22.5" customHeight="1" outlineLevel="1" x14ac:dyDescent="0.25">
      <c r="A283" s="273" t="s">
        <v>485</v>
      </c>
      <c r="B283" s="273"/>
      <c r="C283" s="273"/>
      <c r="D283" s="273"/>
      <c r="E283" s="273"/>
      <c r="F283" s="273"/>
      <c r="G283" s="273"/>
      <c r="H283" s="273"/>
      <c r="I283" s="273"/>
      <c r="J283" s="273"/>
      <c r="K283" s="273"/>
      <c r="L283" s="273"/>
      <c r="M283" s="273"/>
      <c r="N283" s="273"/>
    </row>
    <row r="284" spans="1:14" ht="56.25" outlineLevel="1" x14ac:dyDescent="0.25">
      <c r="A284" s="117" t="s">
        <v>2730</v>
      </c>
      <c r="B284" s="125" t="s">
        <v>634</v>
      </c>
      <c r="C284" s="125" t="s">
        <v>487</v>
      </c>
      <c r="D284" s="123" t="s">
        <v>1053</v>
      </c>
      <c r="E284" s="123">
        <v>78</v>
      </c>
      <c r="F284" s="123">
        <v>78</v>
      </c>
      <c r="G284" s="123">
        <v>68</v>
      </c>
      <c r="H284" s="218">
        <v>65</v>
      </c>
      <c r="I284" s="218">
        <v>65</v>
      </c>
      <c r="J284" s="218">
        <v>65</v>
      </c>
      <c r="K284" s="218">
        <v>65</v>
      </c>
      <c r="L284" s="218">
        <v>65</v>
      </c>
      <c r="M284" s="218">
        <v>65</v>
      </c>
      <c r="N284" s="86" t="s">
        <v>15</v>
      </c>
    </row>
    <row r="285" spans="1:14" ht="22.5" customHeight="1" x14ac:dyDescent="0.25">
      <c r="A285" s="272" t="s">
        <v>338</v>
      </c>
      <c r="B285" s="272"/>
      <c r="C285" s="272"/>
      <c r="D285" s="272"/>
      <c r="E285" s="272"/>
      <c r="F285" s="272"/>
      <c r="G285" s="272"/>
      <c r="H285" s="272"/>
      <c r="I285" s="272"/>
      <c r="J285" s="272"/>
      <c r="K285" s="272"/>
      <c r="L285" s="272"/>
      <c r="M285" s="272"/>
      <c r="N285" s="272"/>
    </row>
    <row r="286" spans="1:14" ht="22.5" customHeight="1" outlineLevel="1" x14ac:dyDescent="0.25">
      <c r="A286" s="273" t="s">
        <v>488</v>
      </c>
      <c r="B286" s="273"/>
      <c r="C286" s="273"/>
      <c r="D286" s="273"/>
      <c r="E286" s="273"/>
      <c r="F286" s="273"/>
      <c r="G286" s="273"/>
      <c r="H286" s="273"/>
      <c r="I286" s="273"/>
      <c r="J286" s="273"/>
      <c r="K286" s="273"/>
      <c r="L286" s="273"/>
      <c r="M286" s="273"/>
      <c r="N286" s="273"/>
    </row>
    <row r="287" spans="1:14" ht="37.5" outlineLevel="1" x14ac:dyDescent="0.25">
      <c r="A287" s="117" t="s">
        <v>2731</v>
      </c>
      <c r="B287" s="143" t="s">
        <v>1015</v>
      </c>
      <c r="C287" s="143" t="s">
        <v>490</v>
      </c>
      <c r="D287" s="144" t="s">
        <v>1053</v>
      </c>
      <c r="E287" s="144">
        <v>1</v>
      </c>
      <c r="F287" s="144">
        <v>0</v>
      </c>
      <c r="G287" s="144">
        <v>1</v>
      </c>
      <c r="H287" s="218">
        <v>1</v>
      </c>
      <c r="I287" s="218">
        <v>1</v>
      </c>
      <c r="J287" s="218">
        <v>1</v>
      </c>
      <c r="K287" s="218">
        <v>1</v>
      </c>
      <c r="L287" s="218">
        <v>1</v>
      </c>
      <c r="M287" s="218">
        <v>1</v>
      </c>
      <c r="N287" s="86" t="s">
        <v>15</v>
      </c>
    </row>
    <row r="288" spans="1:14" ht="19.5" customHeight="1" x14ac:dyDescent="0.25">
      <c r="A288" s="272" t="s">
        <v>343</v>
      </c>
      <c r="B288" s="272"/>
      <c r="C288" s="272"/>
      <c r="D288" s="272"/>
      <c r="E288" s="272"/>
      <c r="F288" s="272"/>
      <c r="G288" s="272"/>
      <c r="H288" s="272"/>
      <c r="I288" s="272"/>
      <c r="J288" s="272"/>
      <c r="K288" s="272"/>
      <c r="L288" s="272"/>
      <c r="M288" s="272"/>
      <c r="N288" s="272"/>
    </row>
    <row r="289" spans="1:14" ht="19.5" customHeight="1" outlineLevel="1" x14ac:dyDescent="0.25">
      <c r="A289" s="273" t="s">
        <v>491</v>
      </c>
      <c r="B289" s="273"/>
      <c r="C289" s="273"/>
      <c r="D289" s="273"/>
      <c r="E289" s="273"/>
      <c r="F289" s="273"/>
      <c r="G289" s="273"/>
      <c r="H289" s="273"/>
      <c r="I289" s="273"/>
      <c r="J289" s="273"/>
      <c r="K289" s="273"/>
      <c r="L289" s="273"/>
      <c r="M289" s="273"/>
      <c r="N289" s="273"/>
    </row>
    <row r="290" spans="1:14" outlineLevel="1" x14ac:dyDescent="0.25">
      <c r="A290" s="117" t="s">
        <v>2732</v>
      </c>
      <c r="B290" s="125" t="s">
        <v>1018</v>
      </c>
      <c r="C290" s="125" t="s">
        <v>493</v>
      </c>
      <c r="D290" s="123" t="s">
        <v>1053</v>
      </c>
      <c r="E290" s="123">
        <v>3</v>
      </c>
      <c r="F290" s="123">
        <v>3</v>
      </c>
      <c r="G290" s="123">
        <v>3</v>
      </c>
      <c r="H290" s="123">
        <v>3</v>
      </c>
      <c r="I290" s="123">
        <v>3</v>
      </c>
      <c r="J290" s="123">
        <v>3</v>
      </c>
      <c r="K290" s="123">
        <v>3</v>
      </c>
      <c r="L290" s="123">
        <v>3</v>
      </c>
      <c r="M290" s="123">
        <v>3</v>
      </c>
      <c r="N290" s="86" t="s">
        <v>15</v>
      </c>
    </row>
    <row r="291" spans="1:14" ht="22.5" customHeight="1" x14ac:dyDescent="0.25">
      <c r="A291" s="272" t="s">
        <v>348</v>
      </c>
      <c r="B291" s="272"/>
      <c r="C291" s="272"/>
      <c r="D291" s="272"/>
      <c r="E291" s="272"/>
      <c r="F291" s="272"/>
      <c r="G291" s="272"/>
      <c r="H291" s="272"/>
      <c r="I291" s="272"/>
      <c r="J291" s="272"/>
      <c r="K291" s="272"/>
      <c r="L291" s="272"/>
      <c r="M291" s="272"/>
      <c r="N291" s="272"/>
    </row>
    <row r="292" spans="1:14" ht="22.5" customHeight="1" outlineLevel="1" x14ac:dyDescent="0.25">
      <c r="A292" s="273" t="s">
        <v>494</v>
      </c>
      <c r="B292" s="273"/>
      <c r="C292" s="273"/>
      <c r="D292" s="273"/>
      <c r="E292" s="273"/>
      <c r="F292" s="273"/>
      <c r="G292" s="273"/>
      <c r="H292" s="273"/>
      <c r="I292" s="273"/>
      <c r="J292" s="273"/>
      <c r="K292" s="273"/>
      <c r="L292" s="273"/>
      <c r="M292" s="273"/>
      <c r="N292" s="273"/>
    </row>
    <row r="293" spans="1:14" ht="56.25" outlineLevel="1" x14ac:dyDescent="0.25">
      <c r="A293" s="117" t="s">
        <v>2860</v>
      </c>
      <c r="B293" s="125" t="s">
        <v>1021</v>
      </c>
      <c r="C293" s="125" t="s">
        <v>496</v>
      </c>
      <c r="D293" s="123" t="s">
        <v>1053</v>
      </c>
      <c r="E293" s="123">
        <v>5</v>
      </c>
      <c r="F293" s="123">
        <v>5</v>
      </c>
      <c r="G293" s="123">
        <v>5</v>
      </c>
      <c r="H293" s="123">
        <v>5</v>
      </c>
      <c r="I293" s="123">
        <v>5</v>
      </c>
      <c r="J293" s="123">
        <v>5</v>
      </c>
      <c r="K293" s="123">
        <v>5</v>
      </c>
      <c r="L293" s="123">
        <v>5</v>
      </c>
      <c r="M293" s="123">
        <v>5</v>
      </c>
      <c r="N293" s="86" t="s">
        <v>15</v>
      </c>
    </row>
  </sheetData>
  <autoFilter ref="A5:N293"/>
  <mergeCells count="102">
    <mergeCell ref="A2:N2"/>
    <mergeCell ref="A3:A4"/>
    <mergeCell ref="B3:B4"/>
    <mergeCell ref="C3:C4"/>
    <mergeCell ref="D3:D4"/>
    <mergeCell ref="E3:E4"/>
    <mergeCell ref="F3:M3"/>
    <mergeCell ref="N3:N4"/>
    <mergeCell ref="A6:N6"/>
    <mergeCell ref="A7:N7"/>
    <mergeCell ref="A10:N10"/>
    <mergeCell ref="A13:N13"/>
    <mergeCell ref="A17:N17"/>
    <mergeCell ref="A20:N20"/>
    <mergeCell ref="A26:N26"/>
    <mergeCell ref="A27:N27"/>
    <mergeCell ref="A34:N34"/>
    <mergeCell ref="A35:N35"/>
    <mergeCell ref="A40:N40"/>
    <mergeCell ref="A41:N41"/>
    <mergeCell ref="A81:N81"/>
    <mergeCell ref="A82:N82"/>
    <mergeCell ref="A84:N84"/>
    <mergeCell ref="A48:N48"/>
    <mergeCell ref="A49:N49"/>
    <mergeCell ref="A54:N54"/>
    <mergeCell ref="A55:N55"/>
    <mergeCell ref="A62:N62"/>
    <mergeCell ref="A63:N63"/>
    <mergeCell ref="A70:N70"/>
    <mergeCell ref="A71:N71"/>
    <mergeCell ref="A74:N74"/>
    <mergeCell ref="A75:N75"/>
    <mergeCell ref="A77:N77"/>
    <mergeCell ref="A85:N85"/>
    <mergeCell ref="A88:N88"/>
    <mergeCell ref="A89:N89"/>
    <mergeCell ref="A101:N101"/>
    <mergeCell ref="A102:N102"/>
    <mergeCell ref="A104:N104"/>
    <mergeCell ref="A105:N105"/>
    <mergeCell ref="A112:N112"/>
    <mergeCell ref="A113:N113"/>
    <mergeCell ref="A121:N121"/>
    <mergeCell ref="A122:N122"/>
    <mergeCell ref="A136:N136"/>
    <mergeCell ref="A137:N137"/>
    <mergeCell ref="A139:N139"/>
    <mergeCell ref="A140:N140"/>
    <mergeCell ref="A125:N125"/>
    <mergeCell ref="A126:N126"/>
    <mergeCell ref="A132:N132"/>
    <mergeCell ref="A133:N133"/>
    <mergeCell ref="A147:N147"/>
    <mergeCell ref="A148:N148"/>
    <mergeCell ref="A150:N150"/>
    <mergeCell ref="A151:N151"/>
    <mergeCell ref="A175:N175"/>
    <mergeCell ref="A195:N195"/>
    <mergeCell ref="A207:N207"/>
    <mergeCell ref="A208:N208"/>
    <mergeCell ref="A211:N211"/>
    <mergeCell ref="A176:N176"/>
    <mergeCell ref="A180:N180"/>
    <mergeCell ref="A183:N183"/>
    <mergeCell ref="A184:N184"/>
    <mergeCell ref="A189:N189"/>
    <mergeCell ref="A192:N192"/>
    <mergeCell ref="A200:N200"/>
    <mergeCell ref="A201:N201"/>
    <mergeCell ref="A213:N213"/>
    <mergeCell ref="A214:N214"/>
    <mergeCell ref="A226:N226"/>
    <mergeCell ref="A227:N227"/>
    <mergeCell ref="A234:N234"/>
    <mergeCell ref="A221:N221"/>
    <mergeCell ref="A229:N229"/>
    <mergeCell ref="A230:N230"/>
    <mergeCell ref="A235:N235"/>
    <mergeCell ref="A239:N239"/>
    <mergeCell ref="A240:N240"/>
    <mergeCell ref="A242:N242"/>
    <mergeCell ref="A243:N243"/>
    <mergeCell ref="A245:N245"/>
    <mergeCell ref="A260:N260"/>
    <mergeCell ref="A261:N261"/>
    <mergeCell ref="A264:N264"/>
    <mergeCell ref="A265:N265"/>
    <mergeCell ref="A248:N248"/>
    <mergeCell ref="A249:N249"/>
    <mergeCell ref="A251:N251"/>
    <mergeCell ref="A274:N274"/>
    <mergeCell ref="A279:N279"/>
    <mergeCell ref="A280:N280"/>
    <mergeCell ref="A282:N282"/>
    <mergeCell ref="A283:N283"/>
    <mergeCell ref="A292:N292"/>
    <mergeCell ref="A285:N285"/>
    <mergeCell ref="A286:N286"/>
    <mergeCell ref="A288:N288"/>
    <mergeCell ref="A289:N289"/>
    <mergeCell ref="A291:N291"/>
  </mergeCells>
  <pageMargins left="0.25" right="0.25" top="0.75" bottom="0.75" header="0.3" footer="0.3"/>
  <pageSetup paperSize="9" scale="4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4"/>
  <sheetViews>
    <sheetView zoomScale="70" zoomScaleNormal="70" workbookViewId="0">
      <pane xSplit="2" ySplit="5" topLeftCell="C6" activePane="bottomRight" state="frozen"/>
      <selection activeCell="F6" sqref="F6:M6"/>
      <selection pane="topRight" activeCell="F6" sqref="F6:M6"/>
      <selection pane="bottomLeft" activeCell="F6" sqref="F6:M6"/>
      <selection pane="bottomRight" activeCell="G16" sqref="G16"/>
    </sheetView>
  </sheetViews>
  <sheetFormatPr defaultColWidth="9.140625" defaultRowHeight="15.75" x14ac:dyDescent="0.25"/>
  <cols>
    <col min="1" max="1" width="5.42578125" style="48" customWidth="1"/>
    <col min="2" max="2" width="36.5703125" style="48" customWidth="1"/>
    <col min="3" max="3" width="25" style="48" customWidth="1"/>
    <col min="4" max="4" width="7.5703125" style="48" customWidth="1"/>
    <col min="5" max="5" width="26.7109375" style="48" customWidth="1"/>
    <col min="6" max="14" width="16.85546875" style="48" customWidth="1"/>
    <col min="15" max="15" width="17.42578125" style="48" customWidth="1"/>
    <col min="16" max="16384" width="9.140625" style="48"/>
  </cols>
  <sheetData>
    <row r="1" spans="1:15" ht="105.75" customHeight="1" x14ac:dyDescent="0.25">
      <c r="N1" s="286" t="s">
        <v>1233</v>
      </c>
      <c r="O1" s="287"/>
    </row>
    <row r="2" spans="1:15" x14ac:dyDescent="0.25">
      <c r="A2" s="288" t="s">
        <v>497</v>
      </c>
      <c r="B2" s="288"/>
      <c r="C2" s="288"/>
      <c r="D2" s="288"/>
      <c r="E2" s="288"/>
      <c r="F2" s="288"/>
      <c r="G2" s="288"/>
      <c r="H2" s="288"/>
      <c r="I2" s="288"/>
      <c r="J2" s="288"/>
      <c r="K2" s="288"/>
      <c r="L2" s="288"/>
      <c r="M2" s="288"/>
      <c r="N2" s="288"/>
      <c r="O2" s="288"/>
    </row>
    <row r="3" spans="1:15" ht="34.5" customHeight="1" x14ac:dyDescent="0.25">
      <c r="A3" s="289" t="s">
        <v>498</v>
      </c>
      <c r="B3" s="289" t="s">
        <v>499</v>
      </c>
      <c r="C3" s="289" t="s">
        <v>500</v>
      </c>
      <c r="D3" s="289" t="s">
        <v>501</v>
      </c>
      <c r="E3" s="289"/>
      <c r="F3" s="289" t="s">
        <v>502</v>
      </c>
      <c r="G3" s="289"/>
      <c r="H3" s="289"/>
      <c r="I3" s="289"/>
      <c r="J3" s="289"/>
      <c r="K3" s="289"/>
      <c r="L3" s="289"/>
      <c r="M3" s="289"/>
      <c r="N3" s="289"/>
      <c r="O3" s="289" t="s">
        <v>359</v>
      </c>
    </row>
    <row r="4" spans="1:15" ht="63" customHeight="1" x14ac:dyDescent="0.25">
      <c r="A4" s="289"/>
      <c r="B4" s="289"/>
      <c r="C4" s="289"/>
      <c r="D4" s="171" t="s">
        <v>503</v>
      </c>
      <c r="E4" s="171" t="s">
        <v>504</v>
      </c>
      <c r="F4" s="171" t="s">
        <v>360</v>
      </c>
      <c r="G4" s="171" t="s">
        <v>361</v>
      </c>
      <c r="H4" s="171" t="s">
        <v>362</v>
      </c>
      <c r="I4" s="171" t="s">
        <v>363</v>
      </c>
      <c r="J4" s="171" t="s">
        <v>364</v>
      </c>
      <c r="K4" s="171" t="s">
        <v>365</v>
      </c>
      <c r="L4" s="171" t="s">
        <v>366</v>
      </c>
      <c r="M4" s="171" t="s">
        <v>367</v>
      </c>
      <c r="N4" s="171" t="s">
        <v>505</v>
      </c>
      <c r="O4" s="289"/>
    </row>
    <row r="5" spans="1:15" x14ac:dyDescent="0.25">
      <c r="A5" s="171">
        <v>1</v>
      </c>
      <c r="B5" s="171">
        <v>2</v>
      </c>
      <c r="C5" s="171">
        <v>3</v>
      </c>
      <c r="D5" s="171">
        <v>4</v>
      </c>
      <c r="E5" s="171">
        <v>5</v>
      </c>
      <c r="F5" s="171">
        <v>6</v>
      </c>
      <c r="G5" s="171">
        <v>7</v>
      </c>
      <c r="H5" s="171">
        <v>8</v>
      </c>
      <c r="I5" s="171">
        <v>9</v>
      </c>
      <c r="J5" s="171">
        <v>10</v>
      </c>
      <c r="K5" s="171">
        <v>11</v>
      </c>
      <c r="L5" s="171">
        <v>12</v>
      </c>
      <c r="M5" s="171">
        <v>13</v>
      </c>
      <c r="N5" s="171">
        <v>14</v>
      </c>
      <c r="O5" s="171">
        <v>15</v>
      </c>
    </row>
    <row r="6" spans="1:15" ht="15" customHeight="1" x14ac:dyDescent="0.25">
      <c r="A6" s="289">
        <v>1</v>
      </c>
      <c r="B6" s="293" t="s">
        <v>506</v>
      </c>
      <c r="C6" s="49" t="s">
        <v>507</v>
      </c>
      <c r="D6" s="173"/>
      <c r="E6" s="173"/>
      <c r="F6" s="50">
        <f>F11+F17+F23+F26+F29+F32+F37+F40+F44+F47+F57+F62+F79+F85+F91+F96+F100+F103+F117+F123+F147+F157+F160+F164+F168+F185+F189+F192+F196+F199+F206+F211+F216+F221+F224</f>
        <v>62109329.139999986</v>
      </c>
      <c r="G6" s="50">
        <f t="shared" ref="G6:M6" si="0">G11+G17+G23+G26+G29+G32+G37+G40+G44+G47+G57+G62+G79+G85+G91+G96+G100+G103+G117+G123+G147+G157+G160+G164+G168+G185+G189+G192+G196+G199+G206+G211+G216+G221+G224</f>
        <v>64687602.399999991</v>
      </c>
      <c r="H6" s="50">
        <f t="shared" si="0"/>
        <v>73630594.599999964</v>
      </c>
      <c r="I6" s="50">
        <f t="shared" si="0"/>
        <v>75481905.499999985</v>
      </c>
      <c r="J6" s="50">
        <f t="shared" si="0"/>
        <v>80497325.799999982</v>
      </c>
      <c r="K6" s="50">
        <f t="shared" si="0"/>
        <v>83875436.309999987</v>
      </c>
      <c r="L6" s="50">
        <f t="shared" si="0"/>
        <v>87480035.49999997</v>
      </c>
      <c r="M6" s="50">
        <f t="shared" si="0"/>
        <v>91326308.49999997</v>
      </c>
      <c r="N6" s="50">
        <f>N11+N17+N23+N26+N29+N32+N37+N40+N44+N47+N57+N62+N79+N85+N91+N96+N100+N103+N117+N123+N147+N157+N160+N164+N168+N185+N189+N192+N196+N199+N206+N211+N216+N221+N224</f>
        <v>619088537.75000012</v>
      </c>
      <c r="O6" s="51"/>
    </row>
    <row r="7" spans="1:15" ht="15" customHeight="1" x14ac:dyDescent="0.25">
      <c r="A7" s="289"/>
      <c r="B7" s="293"/>
      <c r="C7" s="173" t="s">
        <v>16</v>
      </c>
      <c r="D7" s="173"/>
      <c r="E7" s="173"/>
      <c r="F7" s="66">
        <f>F12+F18+F24+F27+F48+F58+F63+F80+F86+F92+F101+F104+F118+F124+F148+F169+F186+F193+F197+F200+F207+F212+F217+F222+F225+F158+F30+F33+F38+F41+F45+F97+F161+F190+F165</f>
        <v>26547956.600000005</v>
      </c>
      <c r="G7" s="66">
        <f t="shared" ref="G7:M7" si="1">G12+G18+G24+G27+G48+G58+G63+G80+G86+G92+G101+G104+G118+G124+G148+G169+G186+G193+G197+G200+G207+G212+G217+G222+G225+G158+G30+G33+G38+G41+G45+G97+G161+G190+G165</f>
        <v>26919949.200000003</v>
      </c>
      <c r="H7" s="66">
        <f t="shared" si="1"/>
        <v>29719738.400000006</v>
      </c>
      <c r="I7" s="66">
        <f t="shared" si="1"/>
        <v>28116421.300000004</v>
      </c>
      <c r="J7" s="66">
        <f t="shared" si="1"/>
        <v>29879715.700000007</v>
      </c>
      <c r="K7" s="66">
        <f t="shared" si="1"/>
        <v>29879715.700000007</v>
      </c>
      <c r="L7" s="66">
        <f t="shared" si="1"/>
        <v>29879715.700000007</v>
      </c>
      <c r="M7" s="66">
        <f t="shared" si="1"/>
        <v>29879715.700000007</v>
      </c>
      <c r="N7" s="66">
        <f>N12+N18+N24+N27+N48+N58+N63+N80+N86+N92+N101+N104+N118+N124+N148+N169+N186+N193+N197+N200+N207+N212+N217+N222+N225+N158+N30+N33+N38+N41+N45+N97+N161+N190+N165</f>
        <v>230822928.29999998</v>
      </c>
      <c r="O7" s="51"/>
    </row>
    <row r="8" spans="1:15" ht="15" customHeight="1" x14ac:dyDescent="0.25">
      <c r="A8" s="289"/>
      <c r="B8" s="293"/>
      <c r="C8" s="173" t="s">
        <v>508</v>
      </c>
      <c r="D8" s="173"/>
      <c r="E8" s="173"/>
      <c r="F8" s="44">
        <f>F182</f>
        <v>849714.2</v>
      </c>
      <c r="G8" s="44">
        <f t="shared" ref="G8:N9" si="2">G182</f>
        <v>0</v>
      </c>
      <c r="H8" s="44">
        <f t="shared" si="2"/>
        <v>0</v>
      </c>
      <c r="I8" s="44">
        <f t="shared" si="2"/>
        <v>0</v>
      </c>
      <c r="J8" s="44">
        <f t="shared" si="2"/>
        <v>0</v>
      </c>
      <c r="K8" s="44">
        <f t="shared" si="2"/>
        <v>0</v>
      </c>
      <c r="L8" s="44">
        <f t="shared" si="2"/>
        <v>0</v>
      </c>
      <c r="M8" s="44">
        <f t="shared" si="2"/>
        <v>0</v>
      </c>
      <c r="N8" s="44">
        <f t="shared" si="2"/>
        <v>849714.2</v>
      </c>
      <c r="O8" s="51"/>
    </row>
    <row r="9" spans="1:15" ht="15" customHeight="1" x14ac:dyDescent="0.25">
      <c r="A9" s="289"/>
      <c r="B9" s="293"/>
      <c r="C9" s="173" t="s">
        <v>1245</v>
      </c>
      <c r="D9" s="173"/>
      <c r="E9" s="173"/>
      <c r="F9" s="44">
        <f>F183</f>
        <v>0</v>
      </c>
      <c r="G9" s="44">
        <f t="shared" si="2"/>
        <v>168471.5</v>
      </c>
      <c r="H9" s="44">
        <f t="shared" si="2"/>
        <v>197923.1</v>
      </c>
      <c r="I9" s="44">
        <f t="shared" si="2"/>
        <v>214333</v>
      </c>
      <c r="J9" s="44">
        <f t="shared" si="2"/>
        <v>232630.39999999999</v>
      </c>
      <c r="K9" s="44">
        <f t="shared" si="2"/>
        <v>232630.39999999999</v>
      </c>
      <c r="L9" s="44">
        <f t="shared" si="2"/>
        <v>232630.39999999999</v>
      </c>
      <c r="M9" s="44">
        <f t="shared" si="2"/>
        <v>232630.39999999999</v>
      </c>
      <c r="N9" s="44">
        <f t="shared" si="2"/>
        <v>1511249.2</v>
      </c>
      <c r="O9" s="51"/>
    </row>
    <row r="10" spans="1:15" ht="15" customHeight="1" x14ac:dyDescent="0.25">
      <c r="A10" s="289"/>
      <c r="B10" s="293"/>
      <c r="C10" s="173" t="s">
        <v>509</v>
      </c>
      <c r="D10" s="173"/>
      <c r="E10" s="173"/>
      <c r="F10" s="44">
        <f t="shared" ref="F10:N10" si="3">F56+F95+F146+F156+F167+F184+F195+F227</f>
        <v>34711658.340000004</v>
      </c>
      <c r="G10" s="44">
        <f t="shared" si="3"/>
        <v>37599181.699999996</v>
      </c>
      <c r="H10" s="44">
        <f>H56+H95+H146+H156+H167+H184+H195+H227</f>
        <v>43712933.100000001</v>
      </c>
      <c r="I10" s="44">
        <f t="shared" si="3"/>
        <v>47151151.199999996</v>
      </c>
      <c r="J10" s="44">
        <f t="shared" si="3"/>
        <v>50384979.699999996</v>
      </c>
      <c r="K10" s="44">
        <f t="shared" si="3"/>
        <v>53763090.210000001</v>
      </c>
      <c r="L10" s="44">
        <f t="shared" si="3"/>
        <v>57367689.399999991</v>
      </c>
      <c r="M10" s="44">
        <f t="shared" si="3"/>
        <v>61213962.400000006</v>
      </c>
      <c r="N10" s="44">
        <f t="shared" si="3"/>
        <v>385904646.05000007</v>
      </c>
      <c r="O10" s="51"/>
    </row>
    <row r="11" spans="1:15" ht="15" customHeight="1" x14ac:dyDescent="0.25">
      <c r="A11" s="294">
        <v>2</v>
      </c>
      <c r="B11" s="296" t="s">
        <v>368</v>
      </c>
      <c r="C11" s="180" t="s">
        <v>507</v>
      </c>
      <c r="D11" s="181"/>
      <c r="E11" s="181"/>
      <c r="F11" s="182">
        <f>F12</f>
        <v>167629.29999999999</v>
      </c>
      <c r="G11" s="182">
        <f t="shared" ref="G11:M11" si="4">G12</f>
        <v>206085.6</v>
      </c>
      <c r="H11" s="62">
        <f t="shared" si="4"/>
        <v>0</v>
      </c>
      <c r="I11" s="62">
        <f t="shared" si="4"/>
        <v>0</v>
      </c>
      <c r="J11" s="62">
        <f t="shared" si="4"/>
        <v>0</v>
      </c>
      <c r="K11" s="62">
        <f t="shared" si="4"/>
        <v>0</v>
      </c>
      <c r="L11" s="62">
        <f t="shared" si="4"/>
        <v>0</v>
      </c>
      <c r="M11" s="62">
        <f t="shared" si="4"/>
        <v>0</v>
      </c>
      <c r="N11" s="62">
        <f>N12</f>
        <v>373714.9</v>
      </c>
      <c r="O11" s="51"/>
    </row>
    <row r="12" spans="1:15" ht="15" customHeight="1" x14ac:dyDescent="0.25">
      <c r="A12" s="295"/>
      <c r="B12" s="297"/>
      <c r="C12" s="298" t="s">
        <v>16</v>
      </c>
      <c r="D12" s="181"/>
      <c r="E12" s="181"/>
      <c r="F12" s="183">
        <f t="shared" ref="F12:N12" si="5">+F13+F14+F16+F15</f>
        <v>167629.29999999999</v>
      </c>
      <c r="G12" s="183">
        <f t="shared" si="5"/>
        <v>206085.6</v>
      </c>
      <c r="H12" s="66">
        <f t="shared" si="5"/>
        <v>0</v>
      </c>
      <c r="I12" s="66">
        <f t="shared" si="5"/>
        <v>0</v>
      </c>
      <c r="J12" s="66">
        <f t="shared" si="5"/>
        <v>0</v>
      </c>
      <c r="K12" s="66">
        <f t="shared" si="5"/>
        <v>0</v>
      </c>
      <c r="L12" s="66">
        <f t="shared" si="5"/>
        <v>0</v>
      </c>
      <c r="M12" s="66">
        <f t="shared" si="5"/>
        <v>0</v>
      </c>
      <c r="N12" s="66">
        <f t="shared" si="5"/>
        <v>373714.9</v>
      </c>
      <c r="O12" s="51"/>
    </row>
    <row r="13" spans="1:15" ht="15" customHeight="1" x14ac:dyDescent="0.25">
      <c r="A13" s="295"/>
      <c r="B13" s="297"/>
      <c r="C13" s="299"/>
      <c r="D13" s="184">
        <v>891</v>
      </c>
      <c r="E13" s="184" t="s">
        <v>510</v>
      </c>
      <c r="F13" s="183">
        <v>139188.09999999998</v>
      </c>
      <c r="G13" s="183">
        <v>180944.4</v>
      </c>
      <c r="H13" s="66">
        <v>0</v>
      </c>
      <c r="I13" s="66">
        <v>0</v>
      </c>
      <c r="J13" s="66">
        <v>0</v>
      </c>
      <c r="K13" s="66">
        <f t="shared" ref="K13:M15" si="6">J13</f>
        <v>0</v>
      </c>
      <c r="L13" s="66">
        <f t="shared" si="6"/>
        <v>0</v>
      </c>
      <c r="M13" s="66">
        <f t="shared" si="6"/>
        <v>0</v>
      </c>
      <c r="N13" s="66">
        <f>F13+G13+H13+I13+J13+K13+L13+M13</f>
        <v>320132.5</v>
      </c>
      <c r="O13" s="51"/>
    </row>
    <row r="14" spans="1:15" ht="15" customHeight="1" x14ac:dyDescent="0.25">
      <c r="A14" s="295"/>
      <c r="B14" s="297"/>
      <c r="C14" s="299"/>
      <c r="D14" s="184">
        <v>891</v>
      </c>
      <c r="E14" s="184" t="s">
        <v>511</v>
      </c>
      <c r="F14" s="183">
        <v>3300</v>
      </c>
      <c r="G14" s="183">
        <v>0</v>
      </c>
      <c r="H14" s="66">
        <v>0</v>
      </c>
      <c r="I14" s="66">
        <v>0</v>
      </c>
      <c r="J14" s="66">
        <v>0</v>
      </c>
      <c r="K14" s="66">
        <v>0</v>
      </c>
      <c r="L14" s="66">
        <v>0</v>
      </c>
      <c r="M14" s="66">
        <v>0</v>
      </c>
      <c r="N14" s="66">
        <f t="shared" ref="N14:N16" si="7">F14+G14+H14+I14+J14+K14+L14+M14</f>
        <v>3300</v>
      </c>
      <c r="O14" s="51"/>
    </row>
    <row r="15" spans="1:15" ht="15" customHeight="1" x14ac:dyDescent="0.25">
      <c r="A15" s="295"/>
      <c r="B15" s="297"/>
      <c r="C15" s="299"/>
      <c r="D15" s="184">
        <v>891</v>
      </c>
      <c r="E15" s="184" t="s">
        <v>1124</v>
      </c>
      <c r="F15" s="183">
        <v>0</v>
      </c>
      <c r="G15" s="183">
        <v>25141.200000000001</v>
      </c>
      <c r="H15" s="66">
        <v>0</v>
      </c>
      <c r="I15" s="66">
        <v>0</v>
      </c>
      <c r="J15" s="66">
        <v>0</v>
      </c>
      <c r="K15" s="66">
        <f t="shared" si="6"/>
        <v>0</v>
      </c>
      <c r="L15" s="66">
        <f t="shared" si="6"/>
        <v>0</v>
      </c>
      <c r="M15" s="66">
        <f t="shared" si="6"/>
        <v>0</v>
      </c>
      <c r="N15" s="66">
        <f t="shared" si="7"/>
        <v>25141.200000000001</v>
      </c>
      <c r="O15" s="51"/>
    </row>
    <row r="16" spans="1:15" ht="15" customHeight="1" x14ac:dyDescent="0.25">
      <c r="A16" s="295"/>
      <c r="B16" s="297"/>
      <c r="C16" s="299"/>
      <c r="D16" s="184">
        <v>891</v>
      </c>
      <c r="E16" s="184" t="s">
        <v>512</v>
      </c>
      <c r="F16" s="183">
        <v>25141.200000000001</v>
      </c>
      <c r="G16" s="183">
        <v>0</v>
      </c>
      <c r="H16" s="66">
        <v>0</v>
      </c>
      <c r="I16" s="66">
        <v>0</v>
      </c>
      <c r="J16" s="66">
        <v>0</v>
      </c>
      <c r="K16" s="66">
        <v>0</v>
      </c>
      <c r="L16" s="66">
        <v>0</v>
      </c>
      <c r="M16" s="66">
        <v>0</v>
      </c>
      <c r="N16" s="66">
        <f t="shared" si="7"/>
        <v>25141.200000000001</v>
      </c>
      <c r="O16" s="51"/>
    </row>
    <row r="17" spans="1:15" ht="15" customHeight="1" x14ac:dyDescent="0.25">
      <c r="A17" s="294">
        <v>3</v>
      </c>
      <c r="B17" s="296" t="s">
        <v>513</v>
      </c>
      <c r="C17" s="180" t="s">
        <v>507</v>
      </c>
      <c r="D17" s="181"/>
      <c r="E17" s="181"/>
      <c r="F17" s="182">
        <f>F18</f>
        <v>1665854.9</v>
      </c>
      <c r="G17" s="182">
        <f t="shared" ref="F17:N30" si="8">G18</f>
        <v>1367889</v>
      </c>
      <c r="H17" s="62">
        <f t="shared" si="8"/>
        <v>0</v>
      </c>
      <c r="I17" s="62">
        <f t="shared" si="8"/>
        <v>0</v>
      </c>
      <c r="J17" s="62">
        <f t="shared" si="8"/>
        <v>0</v>
      </c>
      <c r="K17" s="62">
        <f t="shared" si="8"/>
        <v>0</v>
      </c>
      <c r="L17" s="62">
        <f t="shared" si="8"/>
        <v>0</v>
      </c>
      <c r="M17" s="62">
        <f t="shared" si="8"/>
        <v>0</v>
      </c>
      <c r="N17" s="62">
        <f>N18</f>
        <v>3033743.9</v>
      </c>
      <c r="O17" s="51"/>
    </row>
    <row r="18" spans="1:15" ht="15" customHeight="1" x14ac:dyDescent="0.25">
      <c r="A18" s="295"/>
      <c r="B18" s="297"/>
      <c r="C18" s="298" t="s">
        <v>16</v>
      </c>
      <c r="D18" s="181"/>
      <c r="E18" s="181"/>
      <c r="F18" s="183">
        <f>F19+F20+F22+F21</f>
        <v>1665854.9</v>
      </c>
      <c r="G18" s="183">
        <f t="shared" ref="G18:N18" si="9">G19+G20+G22+G21</f>
        <v>1367889</v>
      </c>
      <c r="H18" s="66">
        <f t="shared" si="9"/>
        <v>0</v>
      </c>
      <c r="I18" s="66">
        <f t="shared" si="9"/>
        <v>0</v>
      </c>
      <c r="J18" s="66">
        <f t="shared" si="9"/>
        <v>0</v>
      </c>
      <c r="K18" s="66">
        <f t="shared" si="9"/>
        <v>0</v>
      </c>
      <c r="L18" s="66">
        <f t="shared" si="9"/>
        <v>0</v>
      </c>
      <c r="M18" s="66">
        <f t="shared" si="9"/>
        <v>0</v>
      </c>
      <c r="N18" s="66">
        <f t="shared" si="9"/>
        <v>3033743.9</v>
      </c>
      <c r="O18" s="51"/>
    </row>
    <row r="19" spans="1:15" ht="15" customHeight="1" x14ac:dyDescent="0.25">
      <c r="A19" s="295"/>
      <c r="B19" s="297"/>
      <c r="C19" s="299"/>
      <c r="D19" s="184">
        <v>891</v>
      </c>
      <c r="E19" s="184" t="s">
        <v>514</v>
      </c>
      <c r="F19" s="183">
        <v>1652985.4</v>
      </c>
      <c r="G19" s="183">
        <v>1367889</v>
      </c>
      <c r="H19" s="66">
        <v>0</v>
      </c>
      <c r="I19" s="66">
        <v>0</v>
      </c>
      <c r="J19" s="66">
        <v>0</v>
      </c>
      <c r="K19" s="66">
        <v>0</v>
      </c>
      <c r="L19" s="66">
        <v>0</v>
      </c>
      <c r="M19" s="66">
        <v>0</v>
      </c>
      <c r="N19" s="66">
        <f>F19+G19+H19+I19+J19+K19+L19+M19</f>
        <v>3020874.4</v>
      </c>
      <c r="O19" s="51"/>
    </row>
    <row r="20" spans="1:15" ht="15" customHeight="1" x14ac:dyDescent="0.25">
      <c r="A20" s="295"/>
      <c r="B20" s="297"/>
      <c r="C20" s="299"/>
      <c r="D20" s="184">
        <v>891</v>
      </c>
      <c r="E20" s="184" t="s">
        <v>1115</v>
      </c>
      <c r="F20" s="183">
        <v>1269.5</v>
      </c>
      <c r="G20" s="183">
        <v>0</v>
      </c>
      <c r="H20" s="66">
        <v>0</v>
      </c>
      <c r="I20" s="66">
        <f t="shared" ref="I20:M22" si="10">H20</f>
        <v>0</v>
      </c>
      <c r="J20" s="66">
        <f t="shared" si="10"/>
        <v>0</v>
      </c>
      <c r="K20" s="66">
        <f t="shared" si="10"/>
        <v>0</v>
      </c>
      <c r="L20" s="66">
        <f t="shared" si="10"/>
        <v>0</v>
      </c>
      <c r="M20" s="66">
        <f t="shared" si="10"/>
        <v>0</v>
      </c>
      <c r="N20" s="66">
        <f t="shared" ref="N20:N22" si="11">F20+G20+H20+I20+J20+K20+L20+M20</f>
        <v>1269.5</v>
      </c>
      <c r="O20" s="51"/>
    </row>
    <row r="21" spans="1:15" ht="15" customHeight="1" x14ac:dyDescent="0.25">
      <c r="A21" s="295"/>
      <c r="B21" s="297"/>
      <c r="C21" s="299"/>
      <c r="D21" s="184">
        <v>891</v>
      </c>
      <c r="E21" s="184" t="s">
        <v>1116</v>
      </c>
      <c r="F21" s="183">
        <v>1160</v>
      </c>
      <c r="G21" s="183">
        <v>0</v>
      </c>
      <c r="H21" s="66">
        <v>0</v>
      </c>
      <c r="I21" s="66">
        <f t="shared" si="10"/>
        <v>0</v>
      </c>
      <c r="J21" s="66">
        <f t="shared" si="10"/>
        <v>0</v>
      </c>
      <c r="K21" s="66">
        <f t="shared" si="10"/>
        <v>0</v>
      </c>
      <c r="L21" s="66">
        <f t="shared" si="10"/>
        <v>0</v>
      </c>
      <c r="M21" s="66">
        <f t="shared" si="10"/>
        <v>0</v>
      </c>
      <c r="N21" s="66">
        <f t="shared" si="11"/>
        <v>1160</v>
      </c>
      <c r="O21" s="51"/>
    </row>
    <row r="22" spans="1:15" ht="15" customHeight="1" x14ac:dyDescent="0.25">
      <c r="A22" s="295"/>
      <c r="B22" s="297"/>
      <c r="C22" s="299"/>
      <c r="D22" s="184">
        <v>891</v>
      </c>
      <c r="E22" s="184" t="s">
        <v>1117</v>
      </c>
      <c r="F22" s="183">
        <v>10440</v>
      </c>
      <c r="G22" s="183">
        <v>0</v>
      </c>
      <c r="H22" s="66">
        <v>0</v>
      </c>
      <c r="I22" s="66">
        <f t="shared" si="10"/>
        <v>0</v>
      </c>
      <c r="J22" s="66">
        <f t="shared" si="10"/>
        <v>0</v>
      </c>
      <c r="K22" s="66">
        <f t="shared" si="10"/>
        <v>0</v>
      </c>
      <c r="L22" s="66">
        <f t="shared" si="10"/>
        <v>0</v>
      </c>
      <c r="M22" s="66">
        <f t="shared" si="10"/>
        <v>0</v>
      </c>
      <c r="N22" s="66">
        <f t="shared" si="11"/>
        <v>10440</v>
      </c>
      <c r="O22" s="51"/>
    </row>
    <row r="23" spans="1:15" ht="15" customHeight="1" x14ac:dyDescent="0.25">
      <c r="A23" s="289">
        <v>4</v>
      </c>
      <c r="B23" s="290" t="s">
        <v>1224</v>
      </c>
      <c r="C23" s="180" t="s">
        <v>507</v>
      </c>
      <c r="D23" s="181"/>
      <c r="E23" s="181"/>
      <c r="F23" s="182">
        <f t="shared" si="8"/>
        <v>29460.6</v>
      </c>
      <c r="G23" s="182">
        <f t="shared" si="8"/>
        <v>0</v>
      </c>
      <c r="H23" s="62">
        <f t="shared" si="8"/>
        <v>0</v>
      </c>
      <c r="I23" s="62">
        <f t="shared" si="8"/>
        <v>0</v>
      </c>
      <c r="J23" s="62">
        <f t="shared" si="8"/>
        <v>0</v>
      </c>
      <c r="K23" s="62">
        <f t="shared" si="8"/>
        <v>0</v>
      </c>
      <c r="L23" s="62">
        <f t="shared" si="8"/>
        <v>0</v>
      </c>
      <c r="M23" s="62">
        <f t="shared" si="8"/>
        <v>0</v>
      </c>
      <c r="N23" s="62">
        <f t="shared" si="8"/>
        <v>29460.6</v>
      </c>
      <c r="O23" s="51"/>
    </row>
    <row r="24" spans="1:15" ht="15" customHeight="1" x14ac:dyDescent="0.25">
      <c r="A24" s="289"/>
      <c r="B24" s="290"/>
      <c r="C24" s="291" t="s">
        <v>16</v>
      </c>
      <c r="D24" s="185"/>
      <c r="E24" s="185"/>
      <c r="F24" s="183">
        <f t="shared" si="8"/>
        <v>29460.6</v>
      </c>
      <c r="G24" s="183">
        <f t="shared" si="8"/>
        <v>0</v>
      </c>
      <c r="H24" s="66">
        <f t="shared" si="8"/>
        <v>0</v>
      </c>
      <c r="I24" s="66">
        <f t="shared" si="8"/>
        <v>0</v>
      </c>
      <c r="J24" s="66">
        <f t="shared" si="8"/>
        <v>0</v>
      </c>
      <c r="K24" s="66">
        <f t="shared" si="8"/>
        <v>0</v>
      </c>
      <c r="L24" s="66">
        <f t="shared" si="8"/>
        <v>0</v>
      </c>
      <c r="M24" s="66">
        <f t="shared" si="8"/>
        <v>0</v>
      </c>
      <c r="N24" s="66">
        <f>N25</f>
        <v>29460.6</v>
      </c>
      <c r="O24" s="51"/>
    </row>
    <row r="25" spans="1:15" ht="15" customHeight="1" x14ac:dyDescent="0.25">
      <c r="A25" s="289"/>
      <c r="B25" s="290"/>
      <c r="C25" s="291"/>
      <c r="D25" s="184">
        <v>891</v>
      </c>
      <c r="E25" s="184" t="s">
        <v>515</v>
      </c>
      <c r="F25" s="183">
        <v>29460.6</v>
      </c>
      <c r="G25" s="183">
        <v>0</v>
      </c>
      <c r="H25" s="66">
        <v>0</v>
      </c>
      <c r="I25" s="66">
        <v>0</v>
      </c>
      <c r="J25" s="66">
        <v>0</v>
      </c>
      <c r="K25" s="66">
        <v>0</v>
      </c>
      <c r="L25" s="66">
        <v>0</v>
      </c>
      <c r="M25" s="66">
        <v>0</v>
      </c>
      <c r="N25" s="66">
        <f>F25+G25+H25+I25+J25+K25+L25+M25</f>
        <v>29460.6</v>
      </c>
      <c r="O25" s="51"/>
    </row>
    <row r="26" spans="1:15" ht="15" customHeight="1" x14ac:dyDescent="0.25">
      <c r="A26" s="289">
        <v>5</v>
      </c>
      <c r="B26" s="292" t="s">
        <v>1226</v>
      </c>
      <c r="C26" s="180" t="s">
        <v>507</v>
      </c>
      <c r="D26" s="181"/>
      <c r="E26" s="181"/>
      <c r="F26" s="182">
        <f t="shared" si="8"/>
        <v>467.4</v>
      </c>
      <c r="G26" s="182">
        <f t="shared" si="8"/>
        <v>244.6</v>
      </c>
      <c r="H26" s="62">
        <f t="shared" si="8"/>
        <v>0</v>
      </c>
      <c r="I26" s="62">
        <f t="shared" si="8"/>
        <v>0</v>
      </c>
      <c r="J26" s="62">
        <f t="shared" si="8"/>
        <v>0</v>
      </c>
      <c r="K26" s="62">
        <f t="shared" si="8"/>
        <v>0</v>
      </c>
      <c r="L26" s="62">
        <f t="shared" si="8"/>
        <v>0</v>
      </c>
      <c r="M26" s="62">
        <f t="shared" si="8"/>
        <v>0</v>
      </c>
      <c r="N26" s="62">
        <f t="shared" si="8"/>
        <v>712</v>
      </c>
      <c r="O26" s="51"/>
    </row>
    <row r="27" spans="1:15" ht="15" customHeight="1" x14ac:dyDescent="0.25">
      <c r="A27" s="289"/>
      <c r="B27" s="292"/>
      <c r="C27" s="291" t="s">
        <v>16</v>
      </c>
      <c r="D27" s="181"/>
      <c r="E27" s="181"/>
      <c r="F27" s="183">
        <f t="shared" si="8"/>
        <v>467.4</v>
      </c>
      <c r="G27" s="183">
        <f t="shared" si="8"/>
        <v>244.6</v>
      </c>
      <c r="H27" s="66">
        <f t="shared" si="8"/>
        <v>0</v>
      </c>
      <c r="I27" s="66">
        <f t="shared" si="8"/>
        <v>0</v>
      </c>
      <c r="J27" s="66">
        <f t="shared" si="8"/>
        <v>0</v>
      </c>
      <c r="K27" s="66">
        <f t="shared" si="8"/>
        <v>0</v>
      </c>
      <c r="L27" s="66">
        <f t="shared" si="8"/>
        <v>0</v>
      </c>
      <c r="M27" s="66">
        <f t="shared" si="8"/>
        <v>0</v>
      </c>
      <c r="N27" s="66">
        <f t="shared" si="8"/>
        <v>712</v>
      </c>
      <c r="O27" s="51"/>
    </row>
    <row r="28" spans="1:15" ht="15" customHeight="1" x14ac:dyDescent="0.25">
      <c r="A28" s="289"/>
      <c r="B28" s="292"/>
      <c r="C28" s="291"/>
      <c r="D28" s="184">
        <v>891</v>
      </c>
      <c r="E28" s="184" t="s">
        <v>516</v>
      </c>
      <c r="F28" s="183">
        <v>467.4</v>
      </c>
      <c r="G28" s="183">
        <v>244.6</v>
      </c>
      <c r="H28" s="66">
        <v>0</v>
      </c>
      <c r="I28" s="66">
        <v>0</v>
      </c>
      <c r="J28" s="66">
        <v>0</v>
      </c>
      <c r="K28" s="66">
        <v>0</v>
      </c>
      <c r="L28" s="66">
        <v>0</v>
      </c>
      <c r="M28" s="66">
        <v>0</v>
      </c>
      <c r="N28" s="66">
        <f>F28+G28+H28+I28+J28+K28+L28+M28</f>
        <v>712</v>
      </c>
      <c r="O28" s="51"/>
    </row>
    <row r="29" spans="1:15" ht="15" customHeight="1" x14ac:dyDescent="0.25">
      <c r="A29" s="294">
        <v>6</v>
      </c>
      <c r="B29" s="301" t="s">
        <v>513</v>
      </c>
      <c r="C29" s="63" t="s">
        <v>507</v>
      </c>
      <c r="D29" s="186"/>
      <c r="E29" s="186"/>
      <c r="F29" s="62">
        <f>F30</f>
        <v>0</v>
      </c>
      <c r="G29" s="62">
        <f t="shared" ref="G29:N29" si="12">G30</f>
        <v>0</v>
      </c>
      <c r="H29" s="62">
        <f t="shared" si="12"/>
        <v>2041039</v>
      </c>
      <c r="I29" s="62">
        <f t="shared" si="12"/>
        <v>0</v>
      </c>
      <c r="J29" s="62">
        <f t="shared" si="12"/>
        <v>0</v>
      </c>
      <c r="K29" s="62">
        <f t="shared" si="12"/>
        <v>0</v>
      </c>
      <c r="L29" s="62">
        <f t="shared" si="12"/>
        <v>0</v>
      </c>
      <c r="M29" s="62">
        <f t="shared" si="12"/>
        <v>0</v>
      </c>
      <c r="N29" s="62">
        <f t="shared" si="12"/>
        <v>2041039</v>
      </c>
      <c r="O29" s="51"/>
    </row>
    <row r="30" spans="1:15" ht="25.5" customHeight="1" x14ac:dyDescent="0.25">
      <c r="A30" s="295"/>
      <c r="B30" s="302"/>
      <c r="C30" s="304" t="s">
        <v>16</v>
      </c>
      <c r="D30" s="173"/>
      <c r="E30" s="173"/>
      <c r="F30" s="44">
        <f t="shared" si="8"/>
        <v>0</v>
      </c>
      <c r="G30" s="44">
        <f t="shared" si="8"/>
        <v>0</v>
      </c>
      <c r="H30" s="44">
        <f t="shared" si="8"/>
        <v>2041039</v>
      </c>
      <c r="I30" s="44">
        <f t="shared" si="8"/>
        <v>0</v>
      </c>
      <c r="J30" s="44">
        <f t="shared" si="8"/>
        <v>0</v>
      </c>
      <c r="K30" s="44">
        <f t="shared" si="8"/>
        <v>0</v>
      </c>
      <c r="L30" s="44">
        <f t="shared" si="8"/>
        <v>0</v>
      </c>
      <c r="M30" s="44">
        <f t="shared" si="8"/>
        <v>0</v>
      </c>
      <c r="N30" s="44">
        <f>N31</f>
        <v>2041039</v>
      </c>
      <c r="O30" s="51"/>
    </row>
    <row r="31" spans="1:15" ht="24.75" customHeight="1" x14ac:dyDescent="0.25">
      <c r="A31" s="300"/>
      <c r="B31" s="303"/>
      <c r="C31" s="304"/>
      <c r="D31" s="171">
        <v>891</v>
      </c>
      <c r="E31" s="171" t="s">
        <v>3097</v>
      </c>
      <c r="F31" s="44">
        <v>0</v>
      </c>
      <c r="G31" s="44">
        <v>0</v>
      </c>
      <c r="H31" s="44">
        <v>2041039</v>
      </c>
      <c r="I31" s="44">
        <v>0</v>
      </c>
      <c r="J31" s="44">
        <v>0</v>
      </c>
      <c r="K31" s="44">
        <v>0</v>
      </c>
      <c r="L31" s="44">
        <v>0</v>
      </c>
      <c r="M31" s="44">
        <v>0</v>
      </c>
      <c r="N31" s="44">
        <f>F31+G31+H31+I31+J31+K31+L31+M31</f>
        <v>2041039</v>
      </c>
      <c r="O31" s="51"/>
    </row>
    <row r="32" spans="1:15" ht="15" customHeight="1" x14ac:dyDescent="0.25">
      <c r="A32" s="294">
        <v>7</v>
      </c>
      <c r="B32" s="301" t="s">
        <v>3098</v>
      </c>
      <c r="C32" s="63" t="s">
        <v>507</v>
      </c>
      <c r="D32" s="64"/>
      <c r="E32" s="64"/>
      <c r="F32" s="62">
        <f>F33</f>
        <v>0</v>
      </c>
      <c r="G32" s="62">
        <f t="shared" ref="G32:M32" si="13">G33</f>
        <v>0</v>
      </c>
      <c r="H32" s="62">
        <f>H33</f>
        <v>172510.3</v>
      </c>
      <c r="I32" s="62">
        <f t="shared" si="13"/>
        <v>185258.1</v>
      </c>
      <c r="J32" s="62">
        <f t="shared" si="13"/>
        <v>177594</v>
      </c>
      <c r="K32" s="62">
        <f t="shared" si="13"/>
        <v>177594</v>
      </c>
      <c r="L32" s="62">
        <f t="shared" si="13"/>
        <v>177594</v>
      </c>
      <c r="M32" s="62">
        <f t="shared" si="13"/>
        <v>177594</v>
      </c>
      <c r="N32" s="62">
        <f>N33</f>
        <v>1068144.3999999999</v>
      </c>
      <c r="O32" s="51"/>
    </row>
    <row r="33" spans="1:15" ht="15" customHeight="1" x14ac:dyDescent="0.25">
      <c r="A33" s="295"/>
      <c r="B33" s="302"/>
      <c r="C33" s="305" t="s">
        <v>16</v>
      </c>
      <c r="D33" s="173"/>
      <c r="E33" s="173"/>
      <c r="F33" s="44">
        <f>+F34+F35+F36</f>
        <v>0</v>
      </c>
      <c r="G33" s="44">
        <f t="shared" ref="G33:N33" si="14">+G34+G35+G36</f>
        <v>0</v>
      </c>
      <c r="H33" s="44">
        <f t="shared" si="14"/>
        <v>172510.3</v>
      </c>
      <c r="I33" s="44">
        <f t="shared" si="14"/>
        <v>185258.1</v>
      </c>
      <c r="J33" s="44">
        <f t="shared" si="14"/>
        <v>177594</v>
      </c>
      <c r="K33" s="44">
        <f t="shared" si="14"/>
        <v>177594</v>
      </c>
      <c r="L33" s="44">
        <f t="shared" si="14"/>
        <v>177594</v>
      </c>
      <c r="M33" s="44">
        <f t="shared" si="14"/>
        <v>177594</v>
      </c>
      <c r="N33" s="44">
        <f t="shared" si="14"/>
        <v>1068144.3999999999</v>
      </c>
      <c r="O33" s="51"/>
    </row>
    <row r="34" spans="1:15" ht="15" customHeight="1" x14ac:dyDescent="0.25">
      <c r="A34" s="295"/>
      <c r="B34" s="302"/>
      <c r="C34" s="306"/>
      <c r="D34" s="171">
        <v>891</v>
      </c>
      <c r="E34" s="171" t="s">
        <v>3099</v>
      </c>
      <c r="F34" s="44">
        <v>0</v>
      </c>
      <c r="G34" s="44">
        <v>0</v>
      </c>
      <c r="H34" s="44">
        <v>100442.1</v>
      </c>
      <c r="I34" s="44">
        <v>104455.1</v>
      </c>
      <c r="J34" s="44">
        <v>108586</v>
      </c>
      <c r="K34" s="44">
        <f t="shared" ref="K34:M36" si="15">J34</f>
        <v>108586</v>
      </c>
      <c r="L34" s="44">
        <f t="shared" si="15"/>
        <v>108586</v>
      </c>
      <c r="M34" s="44">
        <f t="shared" si="15"/>
        <v>108586</v>
      </c>
      <c r="N34" s="44">
        <f>F34+G34+H34+I34+J34+K34+L34+M34</f>
        <v>639241.19999999995</v>
      </c>
      <c r="O34" s="51"/>
    </row>
    <row r="35" spans="1:15" ht="15" customHeight="1" x14ac:dyDescent="0.25">
      <c r="A35" s="295"/>
      <c r="B35" s="302"/>
      <c r="C35" s="306"/>
      <c r="D35" s="171">
        <v>891</v>
      </c>
      <c r="E35" s="171" t="s">
        <v>3100</v>
      </c>
      <c r="F35" s="44">
        <v>0</v>
      </c>
      <c r="G35" s="44">
        <v>0</v>
      </c>
      <c r="H35" s="44">
        <v>72068.2</v>
      </c>
      <c r="I35" s="44">
        <v>70350.899999999994</v>
      </c>
      <c r="J35" s="44">
        <v>69008</v>
      </c>
      <c r="K35" s="44">
        <f t="shared" si="15"/>
        <v>69008</v>
      </c>
      <c r="L35" s="44">
        <f t="shared" si="15"/>
        <v>69008</v>
      </c>
      <c r="M35" s="44">
        <f t="shared" si="15"/>
        <v>69008</v>
      </c>
      <c r="N35" s="44">
        <f t="shared" ref="N35:N36" si="16">F35+G35+H35+I35+J35+K35+L35+M35</f>
        <v>418451.1</v>
      </c>
      <c r="O35" s="51"/>
    </row>
    <row r="36" spans="1:15" ht="15" customHeight="1" x14ac:dyDescent="0.25">
      <c r="A36" s="300"/>
      <c r="B36" s="302"/>
      <c r="C36" s="306"/>
      <c r="D36" s="171">
        <v>891</v>
      </c>
      <c r="E36" s="171" t="s">
        <v>3101</v>
      </c>
      <c r="F36" s="44">
        <v>0</v>
      </c>
      <c r="G36" s="44">
        <v>0</v>
      </c>
      <c r="H36" s="44">
        <v>0</v>
      </c>
      <c r="I36" s="44">
        <v>10452.1</v>
      </c>
      <c r="J36" s="44">
        <v>0</v>
      </c>
      <c r="K36" s="44">
        <f t="shared" si="15"/>
        <v>0</v>
      </c>
      <c r="L36" s="44">
        <f t="shared" si="15"/>
        <v>0</v>
      </c>
      <c r="M36" s="44">
        <f t="shared" si="15"/>
        <v>0</v>
      </c>
      <c r="N36" s="44">
        <f t="shared" si="16"/>
        <v>10452.1</v>
      </c>
      <c r="O36" s="51"/>
    </row>
    <row r="37" spans="1:15" ht="21.75" customHeight="1" x14ac:dyDescent="0.25">
      <c r="A37" s="294">
        <v>8</v>
      </c>
      <c r="B37" s="301" t="s">
        <v>3102</v>
      </c>
      <c r="C37" s="63" t="s">
        <v>507</v>
      </c>
      <c r="D37" s="186"/>
      <c r="E37" s="186"/>
      <c r="F37" s="62">
        <f>F38</f>
        <v>0</v>
      </c>
      <c r="G37" s="62">
        <f t="shared" ref="G37:N37" si="17">G38</f>
        <v>0</v>
      </c>
      <c r="H37" s="62">
        <f t="shared" si="17"/>
        <v>65827.600000000006</v>
      </c>
      <c r="I37" s="62">
        <f t="shared" si="17"/>
        <v>66924.100000000006</v>
      </c>
      <c r="J37" s="62">
        <f t="shared" si="17"/>
        <v>68221.5</v>
      </c>
      <c r="K37" s="62">
        <f t="shared" si="17"/>
        <v>68221.5</v>
      </c>
      <c r="L37" s="62">
        <f t="shared" si="17"/>
        <v>68221.5</v>
      </c>
      <c r="M37" s="62">
        <f t="shared" si="17"/>
        <v>68221.5</v>
      </c>
      <c r="N37" s="62">
        <f t="shared" si="17"/>
        <v>405637.7</v>
      </c>
      <c r="O37" s="51"/>
    </row>
    <row r="38" spans="1:15" ht="22.5" customHeight="1" x14ac:dyDescent="0.25">
      <c r="A38" s="295"/>
      <c r="B38" s="302"/>
      <c r="C38" s="304" t="s">
        <v>16</v>
      </c>
      <c r="D38" s="173"/>
      <c r="E38" s="173"/>
      <c r="F38" s="44">
        <f t="shared" ref="F38:N38" si="18">F39</f>
        <v>0</v>
      </c>
      <c r="G38" s="44">
        <f t="shared" si="18"/>
        <v>0</v>
      </c>
      <c r="H38" s="44">
        <f t="shared" si="18"/>
        <v>65827.600000000006</v>
      </c>
      <c r="I38" s="44">
        <f t="shared" si="18"/>
        <v>66924.100000000006</v>
      </c>
      <c r="J38" s="44">
        <f t="shared" si="18"/>
        <v>68221.5</v>
      </c>
      <c r="K38" s="44">
        <f t="shared" si="18"/>
        <v>68221.5</v>
      </c>
      <c r="L38" s="44">
        <f t="shared" si="18"/>
        <v>68221.5</v>
      </c>
      <c r="M38" s="44">
        <f t="shared" si="18"/>
        <v>68221.5</v>
      </c>
      <c r="N38" s="44">
        <f t="shared" si="18"/>
        <v>405637.7</v>
      </c>
      <c r="O38" s="51"/>
    </row>
    <row r="39" spans="1:15" ht="21.75" customHeight="1" x14ac:dyDescent="0.25">
      <c r="A39" s="300"/>
      <c r="B39" s="303"/>
      <c r="C39" s="304"/>
      <c r="D39" s="171">
        <v>891</v>
      </c>
      <c r="E39" s="171" t="s">
        <v>3103</v>
      </c>
      <c r="F39" s="44">
        <v>0</v>
      </c>
      <c r="G39" s="44">
        <v>0</v>
      </c>
      <c r="H39" s="44">
        <v>65827.600000000006</v>
      </c>
      <c r="I39" s="44">
        <v>66924.100000000006</v>
      </c>
      <c r="J39" s="44">
        <v>68221.5</v>
      </c>
      <c r="K39" s="44">
        <f>J39</f>
        <v>68221.5</v>
      </c>
      <c r="L39" s="44">
        <f t="shared" ref="L39:M39" si="19">K39</f>
        <v>68221.5</v>
      </c>
      <c r="M39" s="44">
        <f t="shared" si="19"/>
        <v>68221.5</v>
      </c>
      <c r="N39" s="44">
        <f>F39+G39+H39+I39+J39+K39+L39+M39</f>
        <v>405637.7</v>
      </c>
      <c r="O39" s="51"/>
    </row>
    <row r="40" spans="1:15" ht="15" customHeight="1" x14ac:dyDescent="0.25">
      <c r="A40" s="294">
        <v>9</v>
      </c>
      <c r="B40" s="301" t="s">
        <v>3104</v>
      </c>
      <c r="C40" s="63" t="s">
        <v>507</v>
      </c>
      <c r="D40" s="64"/>
      <c r="E40" s="64"/>
      <c r="F40" s="62">
        <f>F41</f>
        <v>0</v>
      </c>
      <c r="G40" s="62">
        <f t="shared" ref="G40:M40" si="20">G41</f>
        <v>0</v>
      </c>
      <c r="H40" s="62">
        <f>H41</f>
        <v>248221.2</v>
      </c>
      <c r="I40" s="62">
        <f t="shared" si="20"/>
        <v>261606</v>
      </c>
      <c r="J40" s="62">
        <f t="shared" si="20"/>
        <v>275793.90000000002</v>
      </c>
      <c r="K40" s="62">
        <f t="shared" si="20"/>
        <v>275793.90000000002</v>
      </c>
      <c r="L40" s="62">
        <f t="shared" si="20"/>
        <v>275793.90000000002</v>
      </c>
      <c r="M40" s="62">
        <f t="shared" si="20"/>
        <v>275793.90000000002</v>
      </c>
      <c r="N40" s="62">
        <f>N41</f>
        <v>1613002.7999999998</v>
      </c>
      <c r="O40" s="51"/>
    </row>
    <row r="41" spans="1:15" ht="15" customHeight="1" x14ac:dyDescent="0.25">
      <c r="A41" s="295"/>
      <c r="B41" s="302"/>
      <c r="C41" s="305" t="s">
        <v>16</v>
      </c>
      <c r="D41" s="173"/>
      <c r="E41" s="173"/>
      <c r="F41" s="44">
        <f>+F42+F43</f>
        <v>0</v>
      </c>
      <c r="G41" s="44">
        <f t="shared" ref="G41:N41" si="21">+G42+G43</f>
        <v>0</v>
      </c>
      <c r="H41" s="44">
        <f t="shared" si="21"/>
        <v>248221.2</v>
      </c>
      <c r="I41" s="44">
        <f t="shared" si="21"/>
        <v>261606</v>
      </c>
      <c r="J41" s="44">
        <f t="shared" si="21"/>
        <v>275793.90000000002</v>
      </c>
      <c r="K41" s="44">
        <f t="shared" si="21"/>
        <v>275793.90000000002</v>
      </c>
      <c r="L41" s="44">
        <f t="shared" si="21"/>
        <v>275793.90000000002</v>
      </c>
      <c r="M41" s="44">
        <f t="shared" si="21"/>
        <v>275793.90000000002</v>
      </c>
      <c r="N41" s="44">
        <f t="shared" si="21"/>
        <v>1613002.7999999998</v>
      </c>
      <c r="O41" s="51"/>
    </row>
    <row r="42" spans="1:15" ht="15" customHeight="1" x14ac:dyDescent="0.25">
      <c r="A42" s="295"/>
      <c r="B42" s="302"/>
      <c r="C42" s="306"/>
      <c r="D42" s="171">
        <v>891</v>
      </c>
      <c r="E42" s="171" t="s">
        <v>3105</v>
      </c>
      <c r="F42" s="44">
        <v>0</v>
      </c>
      <c r="G42" s="44">
        <v>0</v>
      </c>
      <c r="H42" s="44">
        <v>223080</v>
      </c>
      <c r="I42" s="44">
        <v>236464.8</v>
      </c>
      <c r="J42" s="44">
        <v>250652.7</v>
      </c>
      <c r="K42" s="44">
        <f t="shared" ref="K42:M43" si="22">J42</f>
        <v>250652.7</v>
      </c>
      <c r="L42" s="44">
        <f t="shared" si="22"/>
        <v>250652.7</v>
      </c>
      <c r="M42" s="44">
        <f t="shared" si="22"/>
        <v>250652.7</v>
      </c>
      <c r="N42" s="44">
        <f>F42+G42+H42+I42+J42+K42+L42+M42</f>
        <v>1462155.5999999999</v>
      </c>
      <c r="O42" s="51"/>
    </row>
    <row r="43" spans="1:15" ht="15" customHeight="1" x14ac:dyDescent="0.25">
      <c r="A43" s="300"/>
      <c r="B43" s="303"/>
      <c r="C43" s="307"/>
      <c r="D43" s="171">
        <v>891</v>
      </c>
      <c r="E43" s="171" t="s">
        <v>3106</v>
      </c>
      <c r="F43" s="44">
        <v>0</v>
      </c>
      <c r="G43" s="44">
        <v>0</v>
      </c>
      <c r="H43" s="44">
        <v>25141.200000000001</v>
      </c>
      <c r="I43" s="44">
        <v>25141.200000000001</v>
      </c>
      <c r="J43" s="44">
        <v>25141.200000000001</v>
      </c>
      <c r="K43" s="44">
        <f t="shared" si="22"/>
        <v>25141.200000000001</v>
      </c>
      <c r="L43" s="44">
        <f t="shared" si="22"/>
        <v>25141.200000000001</v>
      </c>
      <c r="M43" s="44">
        <f t="shared" si="22"/>
        <v>25141.200000000001</v>
      </c>
      <c r="N43" s="44">
        <f t="shared" ref="N43" si="23">F43+G43+H43+I43+J43+K43+L43+M43</f>
        <v>150847.20000000001</v>
      </c>
      <c r="O43" s="51"/>
    </row>
    <row r="44" spans="1:15" ht="15" customHeight="1" x14ac:dyDescent="0.25">
      <c r="A44" s="294">
        <v>10</v>
      </c>
      <c r="B44" s="301" t="s">
        <v>3107</v>
      </c>
      <c r="C44" s="63" t="s">
        <v>507</v>
      </c>
      <c r="D44" s="65"/>
      <c r="E44" s="65"/>
      <c r="F44" s="62">
        <f>F45</f>
        <v>0</v>
      </c>
      <c r="G44" s="62">
        <f t="shared" ref="G44:N44" si="24">G45</f>
        <v>0</v>
      </c>
      <c r="H44" s="62">
        <f t="shared" si="24"/>
        <v>5367</v>
      </c>
      <c r="I44" s="62">
        <f t="shared" si="24"/>
        <v>3690</v>
      </c>
      <c r="J44" s="62">
        <f t="shared" si="24"/>
        <v>1484</v>
      </c>
      <c r="K44" s="62">
        <f t="shared" si="24"/>
        <v>1484</v>
      </c>
      <c r="L44" s="62">
        <f t="shared" si="24"/>
        <v>1484</v>
      </c>
      <c r="M44" s="62">
        <f t="shared" si="24"/>
        <v>1484</v>
      </c>
      <c r="N44" s="62">
        <f t="shared" si="24"/>
        <v>14993</v>
      </c>
      <c r="O44" s="51"/>
    </row>
    <row r="45" spans="1:15" ht="15" customHeight="1" x14ac:dyDescent="0.25">
      <c r="A45" s="295"/>
      <c r="B45" s="302"/>
      <c r="C45" s="304" t="s">
        <v>16</v>
      </c>
      <c r="D45" s="173"/>
      <c r="E45" s="173"/>
      <c r="F45" s="44">
        <f t="shared" ref="F45:N45" si="25">F46</f>
        <v>0</v>
      </c>
      <c r="G45" s="44">
        <f t="shared" si="25"/>
        <v>0</v>
      </c>
      <c r="H45" s="44">
        <f t="shared" si="25"/>
        <v>5367</v>
      </c>
      <c r="I45" s="44">
        <f t="shared" si="25"/>
        <v>3690</v>
      </c>
      <c r="J45" s="44">
        <f t="shared" si="25"/>
        <v>1484</v>
      </c>
      <c r="K45" s="44">
        <f t="shared" si="25"/>
        <v>1484</v>
      </c>
      <c r="L45" s="44">
        <f t="shared" si="25"/>
        <v>1484</v>
      </c>
      <c r="M45" s="44">
        <f t="shared" si="25"/>
        <v>1484</v>
      </c>
      <c r="N45" s="44">
        <f t="shared" si="25"/>
        <v>14993</v>
      </c>
      <c r="O45" s="51"/>
    </row>
    <row r="46" spans="1:15" ht="15" customHeight="1" x14ac:dyDescent="0.25">
      <c r="A46" s="300"/>
      <c r="B46" s="303"/>
      <c r="C46" s="304"/>
      <c r="D46" s="171">
        <v>891</v>
      </c>
      <c r="E46" s="171" t="s">
        <v>3108</v>
      </c>
      <c r="F46" s="44">
        <v>0</v>
      </c>
      <c r="G46" s="44">
        <v>0</v>
      </c>
      <c r="H46" s="44">
        <v>5367</v>
      </c>
      <c r="I46" s="44">
        <v>3690</v>
      </c>
      <c r="J46" s="44">
        <v>1484</v>
      </c>
      <c r="K46" s="44">
        <f>J46</f>
        <v>1484</v>
      </c>
      <c r="L46" s="44">
        <f t="shared" ref="L46:M46" si="26">K46</f>
        <v>1484</v>
      </c>
      <c r="M46" s="44">
        <f t="shared" si="26"/>
        <v>1484</v>
      </c>
      <c r="N46" s="44">
        <f>F46+G46+H46+I46+J46+K46+L46+M46</f>
        <v>14993</v>
      </c>
      <c r="O46" s="51"/>
    </row>
    <row r="47" spans="1:15" ht="15" customHeight="1" x14ac:dyDescent="0.25">
      <c r="A47" s="289">
        <v>11</v>
      </c>
      <c r="B47" s="308" t="s">
        <v>517</v>
      </c>
      <c r="C47" s="63" t="s">
        <v>507</v>
      </c>
      <c r="D47" s="64"/>
      <c r="E47" s="64"/>
      <c r="F47" s="62">
        <f t="shared" ref="F47:N47" si="27">F48+F56</f>
        <v>12151535.200000001</v>
      </c>
      <c r="G47" s="62">
        <f>G48+G56</f>
        <v>13311710.299999999</v>
      </c>
      <c r="H47" s="62">
        <f t="shared" si="27"/>
        <v>14440753.4</v>
      </c>
      <c r="I47" s="62">
        <f t="shared" si="27"/>
        <v>15410716.899999999</v>
      </c>
      <c r="J47" s="62">
        <f t="shared" si="27"/>
        <v>16443586.699999999</v>
      </c>
      <c r="K47" s="62">
        <f t="shared" si="27"/>
        <v>17527750.91</v>
      </c>
      <c r="L47" s="62">
        <f t="shared" si="27"/>
        <v>18684554.199999999</v>
      </c>
      <c r="M47" s="62">
        <f t="shared" si="27"/>
        <v>19918863.199999999</v>
      </c>
      <c r="N47" s="62">
        <f t="shared" si="27"/>
        <v>127889470.81000002</v>
      </c>
      <c r="O47" s="51"/>
    </row>
    <row r="48" spans="1:15" ht="15" customHeight="1" x14ac:dyDescent="0.25">
      <c r="A48" s="289"/>
      <c r="B48" s="308"/>
      <c r="C48" s="305" t="s">
        <v>16</v>
      </c>
      <c r="D48" s="173"/>
      <c r="E48" s="173"/>
      <c r="F48" s="44">
        <f>F50+F51+F52+F53+F54+F49+F55</f>
        <v>113734.8</v>
      </c>
      <c r="G48" s="44">
        <f>G50+G51+G52+G53+G54+G49+G55</f>
        <v>202806.09999999998</v>
      </c>
      <c r="H48" s="44">
        <f t="shared" ref="H48:N48" si="28">H50+H51+H52+H53+H54+H49+H55</f>
        <v>227567.6</v>
      </c>
      <c r="I48" s="44">
        <f t="shared" si="28"/>
        <v>245247.69999999998</v>
      </c>
      <c r="J48" s="44">
        <f t="shared" si="28"/>
        <v>262031</v>
      </c>
      <c r="K48" s="44">
        <f t="shared" si="28"/>
        <v>262031</v>
      </c>
      <c r="L48" s="44">
        <f t="shared" si="28"/>
        <v>262031</v>
      </c>
      <c r="M48" s="44">
        <f t="shared" si="28"/>
        <v>262031</v>
      </c>
      <c r="N48" s="44">
        <f t="shared" si="28"/>
        <v>1837480.2</v>
      </c>
      <c r="O48" s="51"/>
    </row>
    <row r="49" spans="1:15" ht="15" customHeight="1" x14ac:dyDescent="0.25">
      <c r="A49" s="289"/>
      <c r="B49" s="308"/>
      <c r="C49" s="306"/>
      <c r="D49" s="171">
        <v>891</v>
      </c>
      <c r="E49" s="171" t="s">
        <v>1230</v>
      </c>
      <c r="F49" s="44">
        <v>0</v>
      </c>
      <c r="G49" s="44">
        <v>40220.9</v>
      </c>
      <c r="H49" s="44">
        <v>42080.5</v>
      </c>
      <c r="I49" s="44">
        <v>43996.9</v>
      </c>
      <c r="J49" s="44">
        <v>45821.1</v>
      </c>
      <c r="K49" s="44">
        <v>45821.1</v>
      </c>
      <c r="L49" s="44">
        <v>45821.1</v>
      </c>
      <c r="M49" s="44">
        <v>45821.1</v>
      </c>
      <c r="N49" s="44">
        <f t="shared" ref="N49:N55" si="29">F49+G49+H49+I49+J49+K49+L49+M49</f>
        <v>309582.69999999995</v>
      </c>
      <c r="O49" s="51"/>
    </row>
    <row r="50" spans="1:15" ht="15" customHeight="1" x14ac:dyDescent="0.25">
      <c r="A50" s="289"/>
      <c r="B50" s="308"/>
      <c r="C50" s="306"/>
      <c r="D50" s="171">
        <v>891</v>
      </c>
      <c r="E50" s="171" t="s">
        <v>518</v>
      </c>
      <c r="F50" s="44">
        <v>40391</v>
      </c>
      <c r="G50" s="44">
        <v>50820.4</v>
      </c>
      <c r="H50" s="44">
        <v>58204.3</v>
      </c>
      <c r="I50" s="44">
        <v>62325.1</v>
      </c>
      <c r="J50" s="44">
        <v>66226.100000000006</v>
      </c>
      <c r="K50" s="44">
        <v>66226.100000000006</v>
      </c>
      <c r="L50" s="44">
        <v>66226.100000000006</v>
      </c>
      <c r="M50" s="44">
        <v>66226.100000000006</v>
      </c>
      <c r="N50" s="44">
        <f t="shared" si="29"/>
        <v>476645.19999999995</v>
      </c>
      <c r="O50" s="51"/>
    </row>
    <row r="51" spans="1:15" ht="15" customHeight="1" x14ac:dyDescent="0.25">
      <c r="A51" s="289"/>
      <c r="B51" s="308"/>
      <c r="C51" s="306"/>
      <c r="D51" s="171">
        <v>891</v>
      </c>
      <c r="E51" s="171" t="s">
        <v>519</v>
      </c>
      <c r="F51" s="44">
        <v>21198.799999999999</v>
      </c>
      <c r="G51" s="44">
        <v>30345.4</v>
      </c>
      <c r="H51" s="44">
        <v>35598.199999999997</v>
      </c>
      <c r="I51" s="44">
        <v>40306.9</v>
      </c>
      <c r="J51" s="44">
        <v>44764.5</v>
      </c>
      <c r="K51" s="44">
        <v>44764.5</v>
      </c>
      <c r="L51" s="44">
        <v>44764.5</v>
      </c>
      <c r="M51" s="44">
        <v>44764.5</v>
      </c>
      <c r="N51" s="44">
        <f t="shared" si="29"/>
        <v>306507.3</v>
      </c>
      <c r="O51" s="51"/>
    </row>
    <row r="52" spans="1:15" ht="15" customHeight="1" x14ac:dyDescent="0.25">
      <c r="A52" s="289"/>
      <c r="B52" s="308"/>
      <c r="C52" s="306"/>
      <c r="D52" s="171">
        <v>891</v>
      </c>
      <c r="E52" s="171" t="s">
        <v>520</v>
      </c>
      <c r="F52" s="44">
        <v>4858.8999999999996</v>
      </c>
      <c r="G52" s="44">
        <v>6734.4</v>
      </c>
      <c r="H52" s="44">
        <v>7446</v>
      </c>
      <c r="I52" s="44">
        <v>7792.5</v>
      </c>
      <c r="J52" s="44">
        <v>8137.4</v>
      </c>
      <c r="K52" s="44">
        <v>8137.4</v>
      </c>
      <c r="L52" s="44">
        <v>8137.4</v>
      </c>
      <c r="M52" s="44">
        <v>8137.4</v>
      </c>
      <c r="N52" s="44">
        <f>F52+G52+H52+I52+J52+K52+L52+M52</f>
        <v>59381.4</v>
      </c>
      <c r="O52" s="51"/>
    </row>
    <row r="53" spans="1:15" ht="15" customHeight="1" x14ac:dyDescent="0.25">
      <c r="A53" s="289"/>
      <c r="B53" s="308"/>
      <c r="C53" s="306"/>
      <c r="D53" s="171">
        <v>891</v>
      </c>
      <c r="E53" s="171" t="s">
        <v>521</v>
      </c>
      <c r="F53" s="44">
        <v>16928.900000000001</v>
      </c>
      <c r="G53" s="44">
        <v>24195.1</v>
      </c>
      <c r="H53" s="44">
        <v>29740.1</v>
      </c>
      <c r="I53" s="44">
        <v>33362.5</v>
      </c>
      <c r="J53" s="44">
        <v>36810.800000000003</v>
      </c>
      <c r="K53" s="44">
        <v>36810.800000000003</v>
      </c>
      <c r="L53" s="44">
        <v>36810.800000000003</v>
      </c>
      <c r="M53" s="44">
        <v>36810.800000000003</v>
      </c>
      <c r="N53" s="44">
        <f t="shared" si="29"/>
        <v>251469.8</v>
      </c>
      <c r="O53" s="51"/>
    </row>
    <row r="54" spans="1:15" ht="15" customHeight="1" x14ac:dyDescent="0.25">
      <c r="A54" s="289"/>
      <c r="B54" s="308"/>
      <c r="C54" s="306"/>
      <c r="D54" s="171">
        <v>891</v>
      </c>
      <c r="E54" s="171" t="s">
        <v>522</v>
      </c>
      <c r="F54" s="44">
        <v>30357.200000000001</v>
      </c>
      <c r="G54" s="44">
        <v>39434.9</v>
      </c>
      <c r="H54" s="44">
        <v>43443.5</v>
      </c>
      <c r="I54" s="44">
        <v>46408.800000000003</v>
      </c>
      <c r="J54" s="44">
        <v>49216.1</v>
      </c>
      <c r="K54" s="44">
        <v>49216.1</v>
      </c>
      <c r="L54" s="44">
        <v>49216.1</v>
      </c>
      <c r="M54" s="44">
        <v>49216.1</v>
      </c>
      <c r="N54" s="44">
        <f t="shared" si="29"/>
        <v>356508.8</v>
      </c>
      <c r="O54" s="51"/>
    </row>
    <row r="55" spans="1:15" ht="15" customHeight="1" x14ac:dyDescent="0.25">
      <c r="A55" s="289"/>
      <c r="B55" s="308"/>
      <c r="C55" s="307"/>
      <c r="D55" s="171">
        <v>891</v>
      </c>
      <c r="E55" s="171" t="s">
        <v>1502</v>
      </c>
      <c r="F55" s="44">
        <v>0</v>
      </c>
      <c r="G55" s="44">
        <v>11055</v>
      </c>
      <c r="H55" s="44">
        <v>11055</v>
      </c>
      <c r="I55" s="44">
        <v>11055</v>
      </c>
      <c r="J55" s="44">
        <v>11055</v>
      </c>
      <c r="K55" s="44">
        <v>11055</v>
      </c>
      <c r="L55" s="44">
        <v>11055</v>
      </c>
      <c r="M55" s="44">
        <v>11055</v>
      </c>
      <c r="N55" s="44">
        <f t="shared" si="29"/>
        <v>77385</v>
      </c>
      <c r="O55" s="51"/>
    </row>
    <row r="56" spans="1:15" ht="15" customHeight="1" x14ac:dyDescent="0.25">
      <c r="A56" s="289"/>
      <c r="B56" s="308"/>
      <c r="C56" s="187" t="s">
        <v>509</v>
      </c>
      <c r="D56" s="188"/>
      <c r="E56" s="188"/>
      <c r="F56" s="189">
        <v>12037800.4</v>
      </c>
      <c r="G56" s="189">
        <v>13108904.199999999</v>
      </c>
      <c r="H56" s="189">
        <v>14213185.800000001</v>
      </c>
      <c r="I56" s="189">
        <v>15165469.199999999</v>
      </c>
      <c r="J56" s="189">
        <v>16181555.699999999</v>
      </c>
      <c r="K56" s="189">
        <v>17265719.91</v>
      </c>
      <c r="L56" s="189">
        <v>18422523.199999999</v>
      </c>
      <c r="M56" s="189">
        <v>19656832.199999999</v>
      </c>
      <c r="N56" s="189">
        <f>SUM(F56:M56)</f>
        <v>126051990.61000001</v>
      </c>
      <c r="O56" s="51"/>
    </row>
    <row r="57" spans="1:15" ht="15" customHeight="1" x14ac:dyDescent="0.25">
      <c r="A57" s="294">
        <v>12</v>
      </c>
      <c r="B57" s="301" t="s">
        <v>523</v>
      </c>
      <c r="C57" s="63" t="s">
        <v>507</v>
      </c>
      <c r="D57" s="64"/>
      <c r="E57" s="64"/>
      <c r="F57" s="62">
        <f>F58</f>
        <v>120843.7</v>
      </c>
      <c r="G57" s="62">
        <f t="shared" ref="G57:N57" si="30">G58</f>
        <v>126746.6</v>
      </c>
      <c r="H57" s="62">
        <f t="shared" si="30"/>
        <v>132671.09999999998</v>
      </c>
      <c r="I57" s="62">
        <f t="shared" si="30"/>
        <v>132669.59999999998</v>
      </c>
      <c r="J57" s="62">
        <f t="shared" si="30"/>
        <v>132686.9</v>
      </c>
      <c r="K57" s="62">
        <f t="shared" si="30"/>
        <v>132686.9</v>
      </c>
      <c r="L57" s="62">
        <f t="shared" si="30"/>
        <v>132686.9</v>
      </c>
      <c r="M57" s="62">
        <f t="shared" si="30"/>
        <v>132686.9</v>
      </c>
      <c r="N57" s="62">
        <f t="shared" si="30"/>
        <v>1043678.6000000001</v>
      </c>
      <c r="O57" s="51"/>
    </row>
    <row r="58" spans="1:15" ht="15" customHeight="1" x14ac:dyDescent="0.25">
      <c r="A58" s="295"/>
      <c r="B58" s="302"/>
      <c r="C58" s="305" t="s">
        <v>16</v>
      </c>
      <c r="D58" s="173"/>
      <c r="E58" s="173"/>
      <c r="F58" s="44">
        <f>F59+F60+F61</f>
        <v>120843.7</v>
      </c>
      <c r="G58" s="44">
        <f t="shared" ref="G58:N58" si="31">G59+G60+G61</f>
        <v>126746.6</v>
      </c>
      <c r="H58" s="44">
        <f t="shared" si="31"/>
        <v>132671.09999999998</v>
      </c>
      <c r="I58" s="44">
        <f t="shared" si="31"/>
        <v>132669.59999999998</v>
      </c>
      <c r="J58" s="44">
        <f t="shared" si="31"/>
        <v>132686.9</v>
      </c>
      <c r="K58" s="44">
        <f t="shared" si="31"/>
        <v>132686.9</v>
      </c>
      <c r="L58" s="44">
        <f t="shared" si="31"/>
        <v>132686.9</v>
      </c>
      <c r="M58" s="44">
        <f t="shared" si="31"/>
        <v>132686.9</v>
      </c>
      <c r="N58" s="44">
        <f t="shared" si="31"/>
        <v>1043678.6000000001</v>
      </c>
      <c r="O58" s="51"/>
    </row>
    <row r="59" spans="1:15" ht="15" customHeight="1" x14ac:dyDescent="0.25">
      <c r="A59" s="295"/>
      <c r="B59" s="302"/>
      <c r="C59" s="306"/>
      <c r="D59" s="171">
        <v>891</v>
      </c>
      <c r="E59" s="171" t="s">
        <v>524</v>
      </c>
      <c r="F59" s="44">
        <v>116343.7</v>
      </c>
      <c r="G59" s="44">
        <v>122044.5</v>
      </c>
      <c r="H59" s="44">
        <v>126926.3</v>
      </c>
      <c r="I59" s="44">
        <v>126926.3</v>
      </c>
      <c r="J59" s="44">
        <v>126926.3</v>
      </c>
      <c r="K59" s="44">
        <v>126926.3</v>
      </c>
      <c r="L59" s="44">
        <v>126926.3</v>
      </c>
      <c r="M59" s="44">
        <v>126926.3</v>
      </c>
      <c r="N59" s="44">
        <f t="shared" ref="N59:N61" si="32">F59+G59+H59+I59+J59+K59+L59+M59</f>
        <v>999946.00000000012</v>
      </c>
      <c r="O59" s="51"/>
    </row>
    <row r="60" spans="1:15" ht="15" customHeight="1" x14ac:dyDescent="0.25">
      <c r="A60" s="295"/>
      <c r="B60" s="302"/>
      <c r="C60" s="306"/>
      <c r="D60" s="171">
        <v>891</v>
      </c>
      <c r="E60" s="171" t="s">
        <v>525</v>
      </c>
      <c r="F60" s="44">
        <v>4500</v>
      </c>
      <c r="G60" s="44">
        <v>4702.1000000000004</v>
      </c>
      <c r="H60" s="44">
        <v>5064</v>
      </c>
      <c r="I60" s="44">
        <v>5064</v>
      </c>
      <c r="J60" s="44">
        <v>5064</v>
      </c>
      <c r="K60" s="44">
        <v>5064</v>
      </c>
      <c r="L60" s="44">
        <v>5064</v>
      </c>
      <c r="M60" s="44">
        <v>5064</v>
      </c>
      <c r="N60" s="44">
        <f t="shared" si="32"/>
        <v>39586.1</v>
      </c>
      <c r="O60" s="51"/>
    </row>
    <row r="61" spans="1:15" ht="15" customHeight="1" x14ac:dyDescent="0.25">
      <c r="A61" s="300"/>
      <c r="B61" s="303"/>
      <c r="C61" s="307"/>
      <c r="D61" s="171">
        <v>891</v>
      </c>
      <c r="E61" s="171" t="s">
        <v>3109</v>
      </c>
      <c r="F61" s="44">
        <v>0</v>
      </c>
      <c r="G61" s="44">
        <v>0</v>
      </c>
      <c r="H61" s="44">
        <v>680.8</v>
      </c>
      <c r="I61" s="44">
        <v>679.3</v>
      </c>
      <c r="J61" s="44">
        <v>696.6</v>
      </c>
      <c r="K61" s="44">
        <v>696.6</v>
      </c>
      <c r="L61" s="44">
        <v>696.6</v>
      </c>
      <c r="M61" s="44">
        <v>696.6</v>
      </c>
      <c r="N61" s="44">
        <f t="shared" si="32"/>
        <v>4146.5</v>
      </c>
      <c r="O61" s="51"/>
    </row>
    <row r="62" spans="1:15" ht="15" customHeight="1" x14ac:dyDescent="0.25">
      <c r="A62" s="294">
        <v>13</v>
      </c>
      <c r="B62" s="301" t="s">
        <v>3110</v>
      </c>
      <c r="C62" s="63" t="s">
        <v>507</v>
      </c>
      <c r="D62" s="64"/>
      <c r="E62" s="64"/>
      <c r="F62" s="62">
        <f>F63</f>
        <v>2625757.6</v>
      </c>
      <c r="G62" s="62">
        <f t="shared" ref="G62:N62" si="33">G63</f>
        <v>2864776.6000000006</v>
      </c>
      <c r="H62" s="62">
        <f t="shared" si="33"/>
        <v>2976046.4000000004</v>
      </c>
      <c r="I62" s="62">
        <f t="shared" si="33"/>
        <v>3111343.9000000004</v>
      </c>
      <c r="J62" s="62">
        <f t="shared" si="33"/>
        <v>3232331.4000000008</v>
      </c>
      <c r="K62" s="62">
        <f t="shared" si="33"/>
        <v>3232331.4000000008</v>
      </c>
      <c r="L62" s="62">
        <f t="shared" si="33"/>
        <v>3232331.4000000008</v>
      </c>
      <c r="M62" s="62">
        <f t="shared" si="33"/>
        <v>3232331.4000000008</v>
      </c>
      <c r="N62" s="62">
        <f t="shared" si="33"/>
        <v>24507250.100000001</v>
      </c>
      <c r="O62" s="51"/>
    </row>
    <row r="63" spans="1:15" ht="15" customHeight="1" x14ac:dyDescent="0.25">
      <c r="A63" s="295"/>
      <c r="B63" s="302"/>
      <c r="C63" s="305" t="s">
        <v>16</v>
      </c>
      <c r="D63" s="173"/>
      <c r="E63" s="173"/>
      <c r="F63" s="44">
        <f>F64+F65+F66+F67+F68+F69+F70+F71+F72+F74+F75+F76+F78+F77+F73</f>
        <v>2625757.6</v>
      </c>
      <c r="G63" s="44">
        <f>G64+G65+G66+G67+G68+G69+G70+G71+G72+G74+G75+G76+G78+G77+G73</f>
        <v>2864776.6000000006</v>
      </c>
      <c r="H63" s="44">
        <f t="shared" ref="H63:N63" si="34">H64+H65+H66+H67+H68+H69+H70+H71+H72+H74+H75+H76+H78+H77+H73</f>
        <v>2976046.4000000004</v>
      </c>
      <c r="I63" s="44">
        <f t="shared" si="34"/>
        <v>3111343.9000000004</v>
      </c>
      <c r="J63" s="44">
        <f t="shared" si="34"/>
        <v>3232331.4000000008</v>
      </c>
      <c r="K63" s="44">
        <f t="shared" si="34"/>
        <v>3232331.4000000008</v>
      </c>
      <c r="L63" s="44">
        <f t="shared" si="34"/>
        <v>3232331.4000000008</v>
      </c>
      <c r="M63" s="44">
        <f t="shared" si="34"/>
        <v>3232331.4000000008</v>
      </c>
      <c r="N63" s="44">
        <f t="shared" si="34"/>
        <v>24507250.100000001</v>
      </c>
      <c r="O63" s="51"/>
    </row>
    <row r="64" spans="1:15" ht="15" customHeight="1" x14ac:dyDescent="0.25">
      <c r="A64" s="295"/>
      <c r="B64" s="302"/>
      <c r="C64" s="306"/>
      <c r="D64" s="171">
        <v>891</v>
      </c>
      <c r="E64" s="171" t="s">
        <v>526</v>
      </c>
      <c r="F64" s="44">
        <v>1133988.8</v>
      </c>
      <c r="G64" s="44">
        <v>1082439.5</v>
      </c>
      <c r="H64" s="44">
        <v>1125737.1000000001</v>
      </c>
      <c r="I64" s="44">
        <v>1125737.1000000001</v>
      </c>
      <c r="J64" s="44">
        <v>1125737.1000000001</v>
      </c>
      <c r="K64" s="44">
        <v>1125737.1000000001</v>
      </c>
      <c r="L64" s="44">
        <v>1125737.1000000001</v>
      </c>
      <c r="M64" s="44">
        <v>1125737.1000000001</v>
      </c>
      <c r="N64" s="44">
        <f t="shared" ref="N64:N78" si="35">F64+G64+H64+I64+J64+K64+L64+M64</f>
        <v>8970850.8999999985</v>
      </c>
      <c r="O64" s="51"/>
    </row>
    <row r="65" spans="1:15" ht="15" customHeight="1" x14ac:dyDescent="0.25">
      <c r="A65" s="295"/>
      <c r="B65" s="302"/>
      <c r="C65" s="306"/>
      <c r="D65" s="171">
        <v>891</v>
      </c>
      <c r="E65" s="171" t="s">
        <v>527</v>
      </c>
      <c r="F65" s="44">
        <v>51105.1</v>
      </c>
      <c r="G65" s="44">
        <v>55411</v>
      </c>
      <c r="H65" s="44">
        <v>67054.899999999994</v>
      </c>
      <c r="I65" s="44">
        <v>74510.899999999994</v>
      </c>
      <c r="J65" s="44">
        <v>81566.8</v>
      </c>
      <c r="K65" s="44">
        <v>81566.8</v>
      </c>
      <c r="L65" s="44">
        <v>81566.8</v>
      </c>
      <c r="M65" s="44">
        <v>81566.8</v>
      </c>
      <c r="N65" s="44">
        <f t="shared" si="35"/>
        <v>574349.1</v>
      </c>
      <c r="O65" s="51"/>
    </row>
    <row r="66" spans="1:15" ht="15" customHeight="1" x14ac:dyDescent="0.25">
      <c r="A66" s="295"/>
      <c r="B66" s="302"/>
      <c r="C66" s="306"/>
      <c r="D66" s="171">
        <v>891</v>
      </c>
      <c r="E66" s="171" t="s">
        <v>528</v>
      </c>
      <c r="F66" s="44">
        <v>181125.6</v>
      </c>
      <c r="G66" s="44">
        <v>196902</v>
      </c>
      <c r="H66" s="44">
        <v>242641</v>
      </c>
      <c r="I66" s="44">
        <v>265273.59999999998</v>
      </c>
      <c r="J66" s="44">
        <v>286816.8</v>
      </c>
      <c r="K66" s="44">
        <v>286816.8</v>
      </c>
      <c r="L66" s="44">
        <v>286816.8</v>
      </c>
      <c r="M66" s="44">
        <v>286816.8</v>
      </c>
      <c r="N66" s="44">
        <f t="shared" si="35"/>
        <v>2033209.4000000001</v>
      </c>
      <c r="O66" s="51"/>
    </row>
    <row r="67" spans="1:15" ht="15" customHeight="1" x14ac:dyDescent="0.25">
      <c r="A67" s="295"/>
      <c r="B67" s="302"/>
      <c r="C67" s="306"/>
      <c r="D67" s="171">
        <v>891</v>
      </c>
      <c r="E67" s="171" t="s">
        <v>529</v>
      </c>
      <c r="F67" s="44">
        <v>12372.6</v>
      </c>
      <c r="G67" s="44">
        <v>12372.6</v>
      </c>
      <c r="H67" s="44">
        <v>12372.6</v>
      </c>
      <c r="I67" s="44">
        <v>13758.6</v>
      </c>
      <c r="J67" s="44">
        <v>15077.8</v>
      </c>
      <c r="K67" s="44">
        <v>15077.8</v>
      </c>
      <c r="L67" s="44">
        <v>15077.8</v>
      </c>
      <c r="M67" s="44">
        <v>15077.8</v>
      </c>
      <c r="N67" s="44">
        <f t="shared" si="35"/>
        <v>111187.6</v>
      </c>
      <c r="O67" s="51"/>
    </row>
    <row r="68" spans="1:15" ht="15" customHeight="1" x14ac:dyDescent="0.25">
      <c r="A68" s="295"/>
      <c r="B68" s="302"/>
      <c r="C68" s="306"/>
      <c r="D68" s="171">
        <v>891</v>
      </c>
      <c r="E68" s="171" t="s">
        <v>530</v>
      </c>
      <c r="F68" s="44">
        <v>888449.6</v>
      </c>
      <c r="G68" s="44">
        <v>936263.9</v>
      </c>
      <c r="H68" s="44">
        <v>1048509.6</v>
      </c>
      <c r="I68" s="44">
        <v>1131471.6000000001</v>
      </c>
      <c r="J68" s="44">
        <v>1201448.3999999999</v>
      </c>
      <c r="K68" s="44">
        <v>1201448.3999999999</v>
      </c>
      <c r="L68" s="44">
        <v>1201448.3999999999</v>
      </c>
      <c r="M68" s="44">
        <v>1201448.3999999999</v>
      </c>
      <c r="N68" s="44">
        <f t="shared" si="35"/>
        <v>8810488.3000000007</v>
      </c>
      <c r="O68" s="51"/>
    </row>
    <row r="69" spans="1:15" ht="15" customHeight="1" x14ac:dyDescent="0.25">
      <c r="A69" s="295"/>
      <c r="B69" s="302"/>
      <c r="C69" s="306"/>
      <c r="D69" s="171">
        <v>891</v>
      </c>
      <c r="E69" s="171" t="s">
        <v>531</v>
      </c>
      <c r="F69" s="44">
        <v>223652.4</v>
      </c>
      <c r="G69" s="44">
        <v>243880.7</v>
      </c>
      <c r="H69" s="44">
        <v>282941.5</v>
      </c>
      <c r="I69" s="44">
        <v>302359.90000000002</v>
      </c>
      <c r="J69" s="44">
        <v>320345.7</v>
      </c>
      <c r="K69" s="44">
        <v>320345.7</v>
      </c>
      <c r="L69" s="44">
        <v>320345.7</v>
      </c>
      <c r="M69" s="44">
        <v>320345.7</v>
      </c>
      <c r="N69" s="44">
        <f t="shared" si="35"/>
        <v>2334217.2999999998</v>
      </c>
      <c r="O69" s="51"/>
    </row>
    <row r="70" spans="1:15" ht="15" customHeight="1" x14ac:dyDescent="0.25">
      <c r="A70" s="295"/>
      <c r="B70" s="302"/>
      <c r="C70" s="306"/>
      <c r="D70" s="171">
        <v>891</v>
      </c>
      <c r="E70" s="171" t="s">
        <v>532</v>
      </c>
      <c r="F70" s="44">
        <v>7700</v>
      </c>
      <c r="G70" s="44">
        <v>13326.2</v>
      </c>
      <c r="H70" s="44">
        <v>14641.6</v>
      </c>
      <c r="I70" s="44">
        <v>15195</v>
      </c>
      <c r="J70" s="44">
        <v>15722</v>
      </c>
      <c r="K70" s="44">
        <v>15722</v>
      </c>
      <c r="L70" s="44">
        <v>15722</v>
      </c>
      <c r="M70" s="44">
        <v>15722</v>
      </c>
      <c r="N70" s="44">
        <f t="shared" si="35"/>
        <v>113750.8</v>
      </c>
      <c r="O70" s="51"/>
    </row>
    <row r="71" spans="1:15" ht="15" customHeight="1" x14ac:dyDescent="0.25">
      <c r="A71" s="295"/>
      <c r="B71" s="302"/>
      <c r="C71" s="306"/>
      <c r="D71" s="171">
        <v>891</v>
      </c>
      <c r="E71" s="171" t="s">
        <v>533</v>
      </c>
      <c r="F71" s="44">
        <v>12450.7</v>
      </c>
      <c r="G71" s="44">
        <v>13746.5</v>
      </c>
      <c r="H71" s="44">
        <v>14657</v>
      </c>
      <c r="I71" s="44">
        <v>15738.9</v>
      </c>
      <c r="J71" s="44">
        <v>16769</v>
      </c>
      <c r="K71" s="44">
        <v>16769</v>
      </c>
      <c r="L71" s="44">
        <v>16769</v>
      </c>
      <c r="M71" s="44">
        <v>16769</v>
      </c>
      <c r="N71" s="44">
        <f t="shared" si="35"/>
        <v>123669.1</v>
      </c>
      <c r="O71" s="51"/>
    </row>
    <row r="72" spans="1:15" ht="15" customHeight="1" x14ac:dyDescent="0.25">
      <c r="A72" s="295"/>
      <c r="B72" s="302"/>
      <c r="C72" s="306"/>
      <c r="D72" s="171">
        <v>891</v>
      </c>
      <c r="E72" s="171" t="s">
        <v>534</v>
      </c>
      <c r="F72" s="44">
        <v>44759.5</v>
      </c>
      <c r="G72" s="44">
        <v>46952.7</v>
      </c>
      <c r="H72" s="44">
        <v>49065.599999999999</v>
      </c>
      <c r="I72" s="44">
        <v>49065.599999999999</v>
      </c>
      <c r="J72" s="44">
        <v>49065.599999999999</v>
      </c>
      <c r="K72" s="44">
        <v>49065.599999999999</v>
      </c>
      <c r="L72" s="44">
        <v>49065.599999999999</v>
      </c>
      <c r="M72" s="44">
        <v>49065.599999999999</v>
      </c>
      <c r="N72" s="44">
        <f t="shared" si="35"/>
        <v>386105.79999999993</v>
      </c>
      <c r="O72" s="51"/>
    </row>
    <row r="73" spans="1:15" ht="15" customHeight="1" x14ac:dyDescent="0.25">
      <c r="A73" s="295"/>
      <c r="B73" s="302"/>
      <c r="C73" s="306"/>
      <c r="D73" s="171">
        <v>891</v>
      </c>
      <c r="E73" s="171" t="s">
        <v>1503</v>
      </c>
      <c r="F73" s="44">
        <v>0</v>
      </c>
      <c r="G73" s="44">
        <v>102480.2</v>
      </c>
      <c r="H73" s="44">
        <v>0</v>
      </c>
      <c r="I73" s="44">
        <v>0</v>
      </c>
      <c r="J73" s="44">
        <v>0</v>
      </c>
      <c r="K73" s="44">
        <v>0</v>
      </c>
      <c r="L73" s="44">
        <v>0</v>
      </c>
      <c r="M73" s="44">
        <v>0</v>
      </c>
      <c r="N73" s="44">
        <f t="shared" si="35"/>
        <v>102480.2</v>
      </c>
      <c r="O73" s="51"/>
    </row>
    <row r="74" spans="1:15" ht="15" customHeight="1" x14ac:dyDescent="0.25">
      <c r="A74" s="295"/>
      <c r="B74" s="302"/>
      <c r="C74" s="306"/>
      <c r="D74" s="171">
        <v>891</v>
      </c>
      <c r="E74" s="171" t="s">
        <v>535</v>
      </c>
      <c r="F74" s="44">
        <v>40634.9</v>
      </c>
      <c r="G74" s="44">
        <v>39109.9</v>
      </c>
      <c r="H74" s="44">
        <v>37536.5</v>
      </c>
      <c r="I74" s="44">
        <v>37529.199999999997</v>
      </c>
      <c r="J74" s="44">
        <v>38573.5</v>
      </c>
      <c r="K74" s="44">
        <v>38573.5</v>
      </c>
      <c r="L74" s="44">
        <v>38573.5</v>
      </c>
      <c r="M74" s="44">
        <v>38573.5</v>
      </c>
      <c r="N74" s="44">
        <f t="shared" si="35"/>
        <v>309104.5</v>
      </c>
      <c r="O74" s="51"/>
    </row>
    <row r="75" spans="1:15" ht="15" customHeight="1" x14ac:dyDescent="0.25">
      <c r="A75" s="295"/>
      <c r="B75" s="302"/>
      <c r="C75" s="306"/>
      <c r="D75" s="171">
        <v>891</v>
      </c>
      <c r="E75" s="171" t="s">
        <v>536</v>
      </c>
      <c r="F75" s="44">
        <v>24961</v>
      </c>
      <c r="G75" s="44">
        <v>21038.5</v>
      </c>
      <c r="H75" s="44">
        <v>21408.5</v>
      </c>
      <c r="I75" s="44">
        <v>21238.400000000001</v>
      </c>
      <c r="J75" s="44">
        <v>21646.799999999999</v>
      </c>
      <c r="K75" s="44">
        <v>21646.799999999999</v>
      </c>
      <c r="L75" s="44">
        <v>21646.799999999999</v>
      </c>
      <c r="M75" s="44">
        <v>21646.799999999999</v>
      </c>
      <c r="N75" s="44">
        <f t="shared" si="35"/>
        <v>175233.59999999998</v>
      </c>
      <c r="O75" s="51"/>
    </row>
    <row r="76" spans="1:15" ht="15" customHeight="1" x14ac:dyDescent="0.25">
      <c r="A76" s="295"/>
      <c r="B76" s="302"/>
      <c r="C76" s="306"/>
      <c r="D76" s="171">
        <v>891</v>
      </c>
      <c r="E76" s="171" t="s">
        <v>537</v>
      </c>
      <c r="F76" s="44">
        <v>4557.3999999999996</v>
      </c>
      <c r="G76" s="44">
        <v>4130.3</v>
      </c>
      <c r="H76" s="44">
        <v>4139.3</v>
      </c>
      <c r="I76" s="44">
        <v>4123.8999999999996</v>
      </c>
      <c r="J76" s="44">
        <v>4220.7</v>
      </c>
      <c r="K76" s="44">
        <v>4220.7</v>
      </c>
      <c r="L76" s="44">
        <v>4220.7</v>
      </c>
      <c r="M76" s="44">
        <v>4220.7</v>
      </c>
      <c r="N76" s="44">
        <f t="shared" si="35"/>
        <v>33833.700000000004</v>
      </c>
      <c r="O76" s="51"/>
    </row>
    <row r="77" spans="1:15" ht="15" customHeight="1" x14ac:dyDescent="0.25">
      <c r="A77" s="295"/>
      <c r="B77" s="302"/>
      <c r="C77" s="306"/>
      <c r="D77" s="171">
        <v>891</v>
      </c>
      <c r="E77" s="171" t="s">
        <v>1504</v>
      </c>
      <c r="F77" s="44">
        <v>0</v>
      </c>
      <c r="G77" s="44">
        <v>19543.900000000001</v>
      </c>
      <c r="H77" s="44">
        <v>55341.2</v>
      </c>
      <c r="I77" s="44">
        <v>55341.2</v>
      </c>
      <c r="J77" s="44">
        <v>55341.2</v>
      </c>
      <c r="K77" s="44">
        <v>55341.2</v>
      </c>
      <c r="L77" s="44">
        <v>55341.2</v>
      </c>
      <c r="M77" s="44">
        <v>55341.2</v>
      </c>
      <c r="N77" s="44">
        <f t="shared" si="35"/>
        <v>351591.10000000003</v>
      </c>
      <c r="O77" s="51"/>
    </row>
    <row r="78" spans="1:15" ht="15" customHeight="1" x14ac:dyDescent="0.25">
      <c r="A78" s="300"/>
      <c r="B78" s="303"/>
      <c r="C78" s="307"/>
      <c r="D78" s="171">
        <v>891</v>
      </c>
      <c r="E78" s="171" t="s">
        <v>1505</v>
      </c>
      <c r="F78" s="44">
        <v>0</v>
      </c>
      <c r="G78" s="44">
        <v>77178.7</v>
      </c>
      <c r="H78" s="44">
        <v>0</v>
      </c>
      <c r="I78" s="44">
        <v>0</v>
      </c>
      <c r="J78" s="44">
        <v>0</v>
      </c>
      <c r="K78" s="44">
        <v>0</v>
      </c>
      <c r="L78" s="44">
        <v>0</v>
      </c>
      <c r="M78" s="44">
        <v>0</v>
      </c>
      <c r="N78" s="44">
        <f t="shared" si="35"/>
        <v>77178.7</v>
      </c>
      <c r="O78" s="51"/>
    </row>
    <row r="79" spans="1:15" ht="15" customHeight="1" x14ac:dyDescent="0.25">
      <c r="A79" s="289">
        <v>14</v>
      </c>
      <c r="B79" s="308" t="s">
        <v>181</v>
      </c>
      <c r="C79" s="63" t="s">
        <v>507</v>
      </c>
      <c r="D79" s="64"/>
      <c r="E79" s="64"/>
      <c r="F79" s="62">
        <f>F80</f>
        <v>411894.39999999997</v>
      </c>
      <c r="G79" s="62">
        <f t="shared" ref="G79:N79" si="36">G80</f>
        <v>446771.8</v>
      </c>
      <c r="H79" s="62">
        <f t="shared" si="36"/>
        <v>522495.8</v>
      </c>
      <c r="I79" s="62">
        <f t="shared" si="36"/>
        <v>570857.00000000012</v>
      </c>
      <c r="J79" s="62">
        <f t="shared" si="36"/>
        <v>616209.19999999995</v>
      </c>
      <c r="K79" s="62">
        <f t="shared" si="36"/>
        <v>616209.19999999995</v>
      </c>
      <c r="L79" s="62">
        <f t="shared" si="36"/>
        <v>616209.19999999995</v>
      </c>
      <c r="M79" s="62">
        <f t="shared" si="36"/>
        <v>616209.19999999995</v>
      </c>
      <c r="N79" s="62">
        <f t="shared" si="36"/>
        <v>4416855.8000000007</v>
      </c>
      <c r="O79" s="51"/>
    </row>
    <row r="80" spans="1:15" ht="15" customHeight="1" x14ac:dyDescent="0.25">
      <c r="A80" s="289"/>
      <c r="B80" s="308"/>
      <c r="C80" s="304" t="s">
        <v>16</v>
      </c>
      <c r="D80" s="173"/>
      <c r="E80" s="173"/>
      <c r="F80" s="44">
        <f t="shared" ref="F80:N80" si="37">F81+F82+F83+F84</f>
        <v>411894.39999999997</v>
      </c>
      <c r="G80" s="44">
        <f t="shared" si="37"/>
        <v>446771.8</v>
      </c>
      <c r="H80" s="44">
        <f t="shared" si="37"/>
        <v>522495.8</v>
      </c>
      <c r="I80" s="44">
        <f t="shared" si="37"/>
        <v>570857.00000000012</v>
      </c>
      <c r="J80" s="44">
        <f t="shared" si="37"/>
        <v>616209.19999999995</v>
      </c>
      <c r="K80" s="44">
        <f t="shared" si="37"/>
        <v>616209.19999999995</v>
      </c>
      <c r="L80" s="44">
        <f t="shared" si="37"/>
        <v>616209.19999999995</v>
      </c>
      <c r="M80" s="44">
        <f t="shared" si="37"/>
        <v>616209.19999999995</v>
      </c>
      <c r="N80" s="44">
        <f t="shared" si="37"/>
        <v>4416855.8000000007</v>
      </c>
      <c r="O80" s="51"/>
    </row>
    <row r="81" spans="1:15" ht="15" customHeight="1" x14ac:dyDescent="0.25">
      <c r="A81" s="289"/>
      <c r="B81" s="308"/>
      <c r="C81" s="304"/>
      <c r="D81" s="171">
        <v>891</v>
      </c>
      <c r="E81" s="171" t="s">
        <v>538</v>
      </c>
      <c r="F81" s="44">
        <v>265514</v>
      </c>
      <c r="G81" s="44">
        <v>287346</v>
      </c>
      <c r="H81" s="44">
        <v>336462.1</v>
      </c>
      <c r="I81" s="44">
        <v>367841.4</v>
      </c>
      <c r="J81" s="44">
        <v>397547.1</v>
      </c>
      <c r="K81" s="44">
        <v>397547.1</v>
      </c>
      <c r="L81" s="44">
        <v>397547.1</v>
      </c>
      <c r="M81" s="44">
        <v>397547.1</v>
      </c>
      <c r="N81" s="44">
        <f t="shared" ref="N81:N84" si="38">F81+G81+H81+I81+J81+K81+L81+M81</f>
        <v>2847351.9000000004</v>
      </c>
      <c r="O81" s="51"/>
    </row>
    <row r="82" spans="1:15" ht="15" customHeight="1" x14ac:dyDescent="0.25">
      <c r="A82" s="289"/>
      <c r="B82" s="308"/>
      <c r="C82" s="304"/>
      <c r="D82" s="171">
        <v>891</v>
      </c>
      <c r="E82" s="171" t="s">
        <v>539</v>
      </c>
      <c r="F82" s="44">
        <v>127854.8</v>
      </c>
      <c r="G82" s="44">
        <v>139836.1</v>
      </c>
      <c r="H82" s="44">
        <v>162248.9</v>
      </c>
      <c r="I82" s="44">
        <v>177516.7</v>
      </c>
      <c r="J82" s="44">
        <v>191540.6</v>
      </c>
      <c r="K82" s="44">
        <v>191540.6</v>
      </c>
      <c r="L82" s="44">
        <v>191540.6</v>
      </c>
      <c r="M82" s="44">
        <v>191540.6</v>
      </c>
      <c r="N82" s="44">
        <f t="shared" si="38"/>
        <v>1373618.9000000001</v>
      </c>
      <c r="O82" s="51"/>
    </row>
    <row r="83" spans="1:15" ht="15" customHeight="1" x14ac:dyDescent="0.25">
      <c r="A83" s="289"/>
      <c r="B83" s="308"/>
      <c r="C83" s="304"/>
      <c r="D83" s="171">
        <v>891</v>
      </c>
      <c r="E83" s="171" t="s">
        <v>540</v>
      </c>
      <c r="F83" s="44">
        <v>8491.6</v>
      </c>
      <c r="G83" s="44">
        <v>9292.2000000000007</v>
      </c>
      <c r="H83" s="44">
        <v>12964.3</v>
      </c>
      <c r="I83" s="44">
        <v>14678.4</v>
      </c>
      <c r="J83" s="44">
        <v>16301</v>
      </c>
      <c r="K83" s="44">
        <v>16301</v>
      </c>
      <c r="L83" s="44">
        <v>16301</v>
      </c>
      <c r="M83" s="44">
        <v>16301</v>
      </c>
      <c r="N83" s="44">
        <f t="shared" si="38"/>
        <v>110630.5</v>
      </c>
      <c r="O83" s="51"/>
    </row>
    <row r="84" spans="1:15" ht="15" customHeight="1" x14ac:dyDescent="0.25">
      <c r="A84" s="289"/>
      <c r="B84" s="308"/>
      <c r="C84" s="304"/>
      <c r="D84" s="171">
        <v>891</v>
      </c>
      <c r="E84" s="171" t="s">
        <v>541</v>
      </c>
      <c r="F84" s="44">
        <v>10034</v>
      </c>
      <c r="G84" s="44">
        <v>10297.5</v>
      </c>
      <c r="H84" s="44">
        <v>10820.5</v>
      </c>
      <c r="I84" s="44">
        <v>10820.5</v>
      </c>
      <c r="J84" s="44">
        <v>10820.5</v>
      </c>
      <c r="K84" s="44">
        <v>10820.5</v>
      </c>
      <c r="L84" s="44">
        <v>10820.5</v>
      </c>
      <c r="M84" s="44">
        <v>10820.5</v>
      </c>
      <c r="N84" s="44">
        <f t="shared" si="38"/>
        <v>85254.5</v>
      </c>
      <c r="O84" s="51"/>
    </row>
    <row r="85" spans="1:15" ht="15" customHeight="1" x14ac:dyDescent="0.25">
      <c r="A85" s="289">
        <v>15</v>
      </c>
      <c r="B85" s="290" t="s">
        <v>542</v>
      </c>
      <c r="C85" s="180" t="s">
        <v>507</v>
      </c>
      <c r="D85" s="181"/>
      <c r="E85" s="181"/>
      <c r="F85" s="182">
        <f>F86</f>
        <v>349455.4</v>
      </c>
      <c r="G85" s="182">
        <f t="shared" ref="G85:M85" si="39">G86</f>
        <v>491644.30000000005</v>
      </c>
      <c r="H85" s="182">
        <f t="shared" si="39"/>
        <v>0</v>
      </c>
      <c r="I85" s="182">
        <f t="shared" si="39"/>
        <v>0</v>
      </c>
      <c r="J85" s="182">
        <f t="shared" si="39"/>
        <v>0</v>
      </c>
      <c r="K85" s="182">
        <f t="shared" si="39"/>
        <v>0</v>
      </c>
      <c r="L85" s="182">
        <f t="shared" si="39"/>
        <v>0</v>
      </c>
      <c r="M85" s="182">
        <f t="shared" si="39"/>
        <v>0</v>
      </c>
      <c r="N85" s="182">
        <f>N86</f>
        <v>841099.7</v>
      </c>
      <c r="O85" s="51"/>
    </row>
    <row r="86" spans="1:15" ht="15" customHeight="1" x14ac:dyDescent="0.25">
      <c r="A86" s="289"/>
      <c r="B86" s="290"/>
      <c r="C86" s="291" t="s">
        <v>16</v>
      </c>
      <c r="D86" s="181"/>
      <c r="E86" s="181"/>
      <c r="F86" s="183">
        <f>F87+F88+F90+F89</f>
        <v>349455.4</v>
      </c>
      <c r="G86" s="183">
        <f t="shared" ref="G86:N86" si="40">G87+G88+G90+G89</f>
        <v>491644.30000000005</v>
      </c>
      <c r="H86" s="183">
        <f t="shared" si="40"/>
        <v>0</v>
      </c>
      <c r="I86" s="183">
        <f t="shared" si="40"/>
        <v>0</v>
      </c>
      <c r="J86" s="183">
        <f t="shared" si="40"/>
        <v>0</v>
      </c>
      <c r="K86" s="183">
        <f t="shared" si="40"/>
        <v>0</v>
      </c>
      <c r="L86" s="183">
        <f t="shared" si="40"/>
        <v>0</v>
      </c>
      <c r="M86" s="183">
        <f t="shared" si="40"/>
        <v>0</v>
      </c>
      <c r="N86" s="183">
        <f t="shared" si="40"/>
        <v>841099.7</v>
      </c>
      <c r="O86" s="51"/>
    </row>
    <row r="87" spans="1:15" ht="15" customHeight="1" x14ac:dyDescent="0.25">
      <c r="A87" s="289"/>
      <c r="B87" s="290"/>
      <c r="C87" s="291"/>
      <c r="D87" s="184">
        <v>891</v>
      </c>
      <c r="E87" s="184" t="s">
        <v>1125</v>
      </c>
      <c r="F87" s="183">
        <v>122666.4</v>
      </c>
      <c r="G87" s="183">
        <v>193577.1</v>
      </c>
      <c r="H87" s="183">
        <v>0</v>
      </c>
      <c r="I87" s="183">
        <v>0</v>
      </c>
      <c r="J87" s="183">
        <f t="shared" ref="J87:M90" si="41">I87</f>
        <v>0</v>
      </c>
      <c r="K87" s="183">
        <f t="shared" si="41"/>
        <v>0</v>
      </c>
      <c r="L87" s="183">
        <f t="shared" si="41"/>
        <v>0</v>
      </c>
      <c r="M87" s="183">
        <f t="shared" si="41"/>
        <v>0</v>
      </c>
      <c r="N87" s="183">
        <f t="shared" ref="N87:N89" si="42">F87+G87+H87+I87+J87+K87+L87+M87</f>
        <v>316243.5</v>
      </c>
      <c r="O87" s="51"/>
    </row>
    <row r="88" spans="1:15" ht="15" customHeight="1" x14ac:dyDescent="0.25">
      <c r="A88" s="289"/>
      <c r="B88" s="290"/>
      <c r="C88" s="291"/>
      <c r="D88" s="184">
        <v>891</v>
      </c>
      <c r="E88" s="184" t="s">
        <v>1509</v>
      </c>
      <c r="F88" s="183">
        <v>150144</v>
      </c>
      <c r="G88" s="183">
        <v>198073.60000000001</v>
      </c>
      <c r="H88" s="183">
        <v>0</v>
      </c>
      <c r="I88" s="183">
        <v>0</v>
      </c>
      <c r="J88" s="183">
        <v>0</v>
      </c>
      <c r="K88" s="183">
        <f t="shared" si="41"/>
        <v>0</v>
      </c>
      <c r="L88" s="183">
        <f t="shared" si="41"/>
        <v>0</v>
      </c>
      <c r="M88" s="183">
        <f t="shared" si="41"/>
        <v>0</v>
      </c>
      <c r="N88" s="183">
        <f t="shared" si="42"/>
        <v>348217.59999999998</v>
      </c>
      <c r="O88" s="51"/>
    </row>
    <row r="89" spans="1:15" ht="15" customHeight="1" x14ac:dyDescent="0.25">
      <c r="A89" s="289"/>
      <c r="B89" s="290"/>
      <c r="C89" s="291"/>
      <c r="D89" s="184">
        <v>891</v>
      </c>
      <c r="E89" s="184" t="s">
        <v>1126</v>
      </c>
      <c r="F89" s="183"/>
      <c r="G89" s="183">
        <v>99993.600000000006</v>
      </c>
      <c r="H89" s="183">
        <v>0</v>
      </c>
      <c r="I89" s="183">
        <v>0</v>
      </c>
      <c r="J89" s="183">
        <v>0</v>
      </c>
      <c r="K89" s="183">
        <f t="shared" si="41"/>
        <v>0</v>
      </c>
      <c r="L89" s="183">
        <f t="shared" si="41"/>
        <v>0</v>
      </c>
      <c r="M89" s="183">
        <f t="shared" si="41"/>
        <v>0</v>
      </c>
      <c r="N89" s="183">
        <f t="shared" si="42"/>
        <v>99993.600000000006</v>
      </c>
      <c r="O89" s="51"/>
    </row>
    <row r="90" spans="1:15" ht="15" customHeight="1" x14ac:dyDescent="0.25">
      <c r="A90" s="289"/>
      <c r="B90" s="290"/>
      <c r="C90" s="291"/>
      <c r="D90" s="184">
        <v>891</v>
      </c>
      <c r="E90" s="184" t="s">
        <v>1510</v>
      </c>
      <c r="F90" s="183">
        <v>76645</v>
      </c>
      <c r="G90" s="183">
        <v>0</v>
      </c>
      <c r="H90" s="183">
        <v>0</v>
      </c>
      <c r="I90" s="183">
        <v>0</v>
      </c>
      <c r="J90" s="183">
        <v>0</v>
      </c>
      <c r="K90" s="183">
        <f t="shared" si="41"/>
        <v>0</v>
      </c>
      <c r="L90" s="183">
        <f t="shared" si="41"/>
        <v>0</v>
      </c>
      <c r="M90" s="183">
        <f t="shared" si="41"/>
        <v>0</v>
      </c>
      <c r="N90" s="183">
        <f>F90+G90+H90+I90+J90+K90+L90+M90</f>
        <v>76645</v>
      </c>
      <c r="O90" s="51"/>
    </row>
    <row r="91" spans="1:15" ht="15" customHeight="1" x14ac:dyDescent="0.25">
      <c r="A91" s="289">
        <v>16</v>
      </c>
      <c r="B91" s="292" t="s">
        <v>199</v>
      </c>
      <c r="C91" s="180" t="s">
        <v>507</v>
      </c>
      <c r="D91" s="181"/>
      <c r="E91" s="181"/>
      <c r="F91" s="182">
        <f>F92+F95</f>
        <v>3922492.34</v>
      </c>
      <c r="G91" s="182">
        <f t="shared" ref="G91:N91" si="43">G92+G95</f>
        <v>3892351.2</v>
      </c>
      <c r="H91" s="182">
        <f t="shared" si="43"/>
        <v>0</v>
      </c>
      <c r="I91" s="182">
        <f t="shared" si="43"/>
        <v>0</v>
      </c>
      <c r="J91" s="182">
        <f t="shared" si="43"/>
        <v>0</v>
      </c>
      <c r="K91" s="182">
        <f t="shared" si="43"/>
        <v>0</v>
      </c>
      <c r="L91" s="182">
        <f t="shared" si="43"/>
        <v>0</v>
      </c>
      <c r="M91" s="182">
        <f t="shared" si="43"/>
        <v>0</v>
      </c>
      <c r="N91" s="182">
        <f t="shared" si="43"/>
        <v>7814843.540000001</v>
      </c>
      <c r="O91" s="51"/>
    </row>
    <row r="92" spans="1:15" ht="15" customHeight="1" x14ac:dyDescent="0.25">
      <c r="A92" s="289"/>
      <c r="B92" s="292"/>
      <c r="C92" s="291" t="s">
        <v>16</v>
      </c>
      <c r="D92" s="181"/>
      <c r="E92" s="181"/>
      <c r="F92" s="183">
        <f>F93+F94</f>
        <v>80704.799999999988</v>
      </c>
      <c r="G92" s="183">
        <f t="shared" ref="G92:N92" si="44">G93+G94</f>
        <v>45351.1</v>
      </c>
      <c r="H92" s="183">
        <f t="shared" si="44"/>
        <v>0</v>
      </c>
      <c r="I92" s="183">
        <f t="shared" si="44"/>
        <v>0</v>
      </c>
      <c r="J92" s="183">
        <f t="shared" si="44"/>
        <v>0</v>
      </c>
      <c r="K92" s="183">
        <f t="shared" si="44"/>
        <v>0</v>
      </c>
      <c r="L92" s="183">
        <f t="shared" si="44"/>
        <v>0</v>
      </c>
      <c r="M92" s="183">
        <f t="shared" si="44"/>
        <v>0</v>
      </c>
      <c r="N92" s="183">
        <f t="shared" si="44"/>
        <v>126055.9</v>
      </c>
      <c r="O92" s="51"/>
    </row>
    <row r="93" spans="1:15" ht="15" customHeight="1" x14ac:dyDescent="0.25">
      <c r="A93" s="289"/>
      <c r="B93" s="292"/>
      <c r="C93" s="291"/>
      <c r="D93" s="184">
        <v>891</v>
      </c>
      <c r="E93" s="184" t="s">
        <v>543</v>
      </c>
      <c r="F93" s="183">
        <v>80304.799999999988</v>
      </c>
      <c r="G93" s="183">
        <v>45351.1</v>
      </c>
      <c r="H93" s="183">
        <v>0</v>
      </c>
      <c r="I93" s="183">
        <f t="shared" ref="I93:M94" si="45">H93</f>
        <v>0</v>
      </c>
      <c r="J93" s="183">
        <f t="shared" si="45"/>
        <v>0</v>
      </c>
      <c r="K93" s="183">
        <f t="shared" si="45"/>
        <v>0</v>
      </c>
      <c r="L93" s="183">
        <f t="shared" si="45"/>
        <v>0</v>
      </c>
      <c r="M93" s="183">
        <f t="shared" si="45"/>
        <v>0</v>
      </c>
      <c r="N93" s="183">
        <f t="shared" ref="N93:N94" si="46">F93+G93+H93+I93+J93+K93+L93+M93</f>
        <v>125655.9</v>
      </c>
      <c r="O93" s="51"/>
    </row>
    <row r="94" spans="1:15" ht="15" customHeight="1" x14ac:dyDescent="0.25">
      <c r="A94" s="289"/>
      <c r="B94" s="292"/>
      <c r="C94" s="291"/>
      <c r="D94" s="184">
        <v>891</v>
      </c>
      <c r="E94" s="184" t="s">
        <v>544</v>
      </c>
      <c r="F94" s="183">
        <v>400</v>
      </c>
      <c r="G94" s="183">
        <v>0</v>
      </c>
      <c r="H94" s="183">
        <v>0</v>
      </c>
      <c r="I94" s="183">
        <f t="shared" si="45"/>
        <v>0</v>
      </c>
      <c r="J94" s="183">
        <f t="shared" si="45"/>
        <v>0</v>
      </c>
      <c r="K94" s="183">
        <f t="shared" si="45"/>
        <v>0</v>
      </c>
      <c r="L94" s="183">
        <f t="shared" si="45"/>
        <v>0</v>
      </c>
      <c r="M94" s="183">
        <f t="shared" si="45"/>
        <v>0</v>
      </c>
      <c r="N94" s="183">
        <f t="shared" si="46"/>
        <v>400</v>
      </c>
      <c r="O94" s="51"/>
    </row>
    <row r="95" spans="1:15" ht="15" customHeight="1" x14ac:dyDescent="0.25">
      <c r="A95" s="289"/>
      <c r="B95" s="292"/>
      <c r="C95" s="190" t="s">
        <v>509</v>
      </c>
      <c r="D95" s="190"/>
      <c r="E95" s="190"/>
      <c r="F95" s="191">
        <v>3841787.54</v>
      </c>
      <c r="G95" s="191">
        <v>3847000.1</v>
      </c>
      <c r="H95" s="191">
        <v>0</v>
      </c>
      <c r="I95" s="191">
        <v>0</v>
      </c>
      <c r="J95" s="191">
        <v>0</v>
      </c>
      <c r="K95" s="191">
        <v>0</v>
      </c>
      <c r="L95" s="191">
        <v>0</v>
      </c>
      <c r="M95" s="191">
        <v>0</v>
      </c>
      <c r="N95" s="191">
        <f>SUM(F95:M95)</f>
        <v>7688787.6400000006</v>
      </c>
      <c r="O95" s="51"/>
    </row>
    <row r="96" spans="1:15" ht="15" customHeight="1" x14ac:dyDescent="0.25">
      <c r="A96" s="294">
        <v>17</v>
      </c>
      <c r="B96" s="293" t="s">
        <v>3111</v>
      </c>
      <c r="C96" s="63" t="s">
        <v>507</v>
      </c>
      <c r="D96" s="64"/>
      <c r="E96" s="64"/>
      <c r="F96" s="62">
        <f>F97</f>
        <v>0</v>
      </c>
      <c r="G96" s="62">
        <f t="shared" ref="G96:N96" si="47">G97</f>
        <v>0</v>
      </c>
      <c r="H96" s="62">
        <f t="shared" si="47"/>
        <v>247232.5</v>
      </c>
      <c r="I96" s="62">
        <f t="shared" si="47"/>
        <v>245976.5</v>
      </c>
      <c r="J96" s="62">
        <f t="shared" si="47"/>
        <v>248307.6</v>
      </c>
      <c r="K96" s="62">
        <f t="shared" si="47"/>
        <v>248307.6</v>
      </c>
      <c r="L96" s="62">
        <f t="shared" si="47"/>
        <v>248307.6</v>
      </c>
      <c r="M96" s="62">
        <f t="shared" si="47"/>
        <v>248307.6</v>
      </c>
      <c r="N96" s="62">
        <f t="shared" si="47"/>
        <v>1486439.4</v>
      </c>
      <c r="O96" s="51"/>
    </row>
    <row r="97" spans="1:15" ht="15" customHeight="1" x14ac:dyDescent="0.25">
      <c r="A97" s="295"/>
      <c r="B97" s="293"/>
      <c r="C97" s="304" t="s">
        <v>16</v>
      </c>
      <c r="D97" s="173"/>
      <c r="E97" s="173"/>
      <c r="F97" s="44">
        <f>F98+F99</f>
        <v>0</v>
      </c>
      <c r="G97" s="44">
        <f t="shared" ref="G97:N97" si="48">G98+G99</f>
        <v>0</v>
      </c>
      <c r="H97" s="44">
        <f t="shared" si="48"/>
        <v>247232.5</v>
      </c>
      <c r="I97" s="44">
        <f t="shared" si="48"/>
        <v>245976.5</v>
      </c>
      <c r="J97" s="44">
        <f t="shared" si="48"/>
        <v>248307.6</v>
      </c>
      <c r="K97" s="44">
        <f t="shared" si="48"/>
        <v>248307.6</v>
      </c>
      <c r="L97" s="44">
        <f t="shared" si="48"/>
        <v>248307.6</v>
      </c>
      <c r="M97" s="44">
        <f t="shared" si="48"/>
        <v>248307.6</v>
      </c>
      <c r="N97" s="44">
        <f t="shared" si="48"/>
        <v>1486439.4</v>
      </c>
      <c r="O97" s="51"/>
    </row>
    <row r="98" spans="1:15" ht="15" customHeight="1" x14ac:dyDescent="0.25">
      <c r="A98" s="295"/>
      <c r="B98" s="293"/>
      <c r="C98" s="304"/>
      <c r="D98" s="171">
        <v>891</v>
      </c>
      <c r="E98" s="171" t="s">
        <v>3112</v>
      </c>
      <c r="F98" s="44">
        <v>0</v>
      </c>
      <c r="G98" s="44">
        <v>0</v>
      </c>
      <c r="H98" s="44">
        <v>152441.5</v>
      </c>
      <c r="I98" s="44">
        <v>151185.5</v>
      </c>
      <c r="J98" s="44">
        <v>153516.6</v>
      </c>
      <c r="K98" s="44">
        <f t="shared" ref="K98:M99" si="49">J98</f>
        <v>153516.6</v>
      </c>
      <c r="L98" s="44">
        <f t="shared" si="49"/>
        <v>153516.6</v>
      </c>
      <c r="M98" s="44">
        <f t="shared" si="49"/>
        <v>153516.6</v>
      </c>
      <c r="N98" s="44">
        <f t="shared" ref="N98:N99" si="50">F98+G98+H98+I98+J98+K98+L98+M98</f>
        <v>917693.39999999991</v>
      </c>
      <c r="O98" s="51"/>
    </row>
    <row r="99" spans="1:15" ht="15" customHeight="1" x14ac:dyDescent="0.25">
      <c r="A99" s="300"/>
      <c r="B99" s="293"/>
      <c r="C99" s="304"/>
      <c r="D99" s="171">
        <v>891</v>
      </c>
      <c r="E99" s="171" t="s">
        <v>3113</v>
      </c>
      <c r="F99" s="44">
        <v>0</v>
      </c>
      <c r="G99" s="44">
        <v>0</v>
      </c>
      <c r="H99" s="44">
        <v>94791</v>
      </c>
      <c r="I99" s="44">
        <v>94791</v>
      </c>
      <c r="J99" s="44">
        <v>94791</v>
      </c>
      <c r="K99" s="44">
        <f t="shared" si="49"/>
        <v>94791</v>
      </c>
      <c r="L99" s="44">
        <f t="shared" si="49"/>
        <v>94791</v>
      </c>
      <c r="M99" s="44">
        <f t="shared" si="49"/>
        <v>94791</v>
      </c>
      <c r="N99" s="44">
        <f t="shared" si="50"/>
        <v>568746</v>
      </c>
      <c r="O99" s="51"/>
    </row>
    <row r="100" spans="1:15" ht="15" customHeight="1" x14ac:dyDescent="0.25">
      <c r="A100" s="289">
        <v>18</v>
      </c>
      <c r="B100" s="293" t="s">
        <v>215</v>
      </c>
      <c r="C100" s="63" t="s">
        <v>507</v>
      </c>
      <c r="D100" s="64"/>
      <c r="E100" s="64"/>
      <c r="F100" s="62">
        <f t="shared" ref="F100:N103" si="51">F101</f>
        <v>11544667.300000001</v>
      </c>
      <c r="G100" s="62">
        <f t="shared" si="51"/>
        <v>12266859.6</v>
      </c>
      <c r="H100" s="62">
        <f t="shared" si="51"/>
        <v>13561687.800000001</v>
      </c>
      <c r="I100" s="62">
        <f t="shared" si="51"/>
        <v>14979633.6</v>
      </c>
      <c r="J100" s="62">
        <f t="shared" si="51"/>
        <v>16231277.699999999</v>
      </c>
      <c r="K100" s="62">
        <f t="shared" si="51"/>
        <v>16231277.699999999</v>
      </c>
      <c r="L100" s="62">
        <f t="shared" si="51"/>
        <v>16231277.699999999</v>
      </c>
      <c r="M100" s="62">
        <f t="shared" si="51"/>
        <v>16231277.699999999</v>
      </c>
      <c r="N100" s="62">
        <f t="shared" si="51"/>
        <v>117277959.10000001</v>
      </c>
      <c r="O100" s="51"/>
    </row>
    <row r="101" spans="1:15" ht="15" customHeight="1" x14ac:dyDescent="0.25">
      <c r="A101" s="289"/>
      <c r="B101" s="293"/>
      <c r="C101" s="304" t="s">
        <v>16</v>
      </c>
      <c r="D101" s="173"/>
      <c r="E101" s="173"/>
      <c r="F101" s="44">
        <f t="shared" si="51"/>
        <v>11544667.300000001</v>
      </c>
      <c r="G101" s="44">
        <f t="shared" si="51"/>
        <v>12266859.6</v>
      </c>
      <c r="H101" s="44">
        <f t="shared" si="51"/>
        <v>13561687.800000001</v>
      </c>
      <c r="I101" s="44">
        <f t="shared" si="51"/>
        <v>14979633.6</v>
      </c>
      <c r="J101" s="44">
        <f t="shared" si="51"/>
        <v>16231277.699999999</v>
      </c>
      <c r="K101" s="44">
        <f t="shared" si="51"/>
        <v>16231277.699999999</v>
      </c>
      <c r="L101" s="44">
        <f t="shared" si="51"/>
        <v>16231277.699999999</v>
      </c>
      <c r="M101" s="44">
        <f t="shared" si="51"/>
        <v>16231277.699999999</v>
      </c>
      <c r="N101" s="44">
        <f t="shared" ref="N101" si="52">F101+G101+H101+I101+J101+K101+L101+M101</f>
        <v>117277959.10000001</v>
      </c>
      <c r="O101" s="51"/>
    </row>
    <row r="102" spans="1:15" ht="15" customHeight="1" x14ac:dyDescent="0.25">
      <c r="A102" s="289"/>
      <c r="B102" s="293"/>
      <c r="C102" s="304"/>
      <c r="D102" s="171">
        <v>891</v>
      </c>
      <c r="E102" s="171" t="s">
        <v>545</v>
      </c>
      <c r="F102" s="44">
        <v>11544667.300000001</v>
      </c>
      <c r="G102" s="44">
        <v>12266859.6</v>
      </c>
      <c r="H102" s="44">
        <v>13561687.800000001</v>
      </c>
      <c r="I102" s="44">
        <v>14979633.6</v>
      </c>
      <c r="J102" s="44">
        <v>16231277.699999999</v>
      </c>
      <c r="K102" s="44">
        <v>16231277.699999999</v>
      </c>
      <c r="L102" s="44">
        <v>16231277.699999999</v>
      </c>
      <c r="M102" s="44">
        <v>16231277.699999999</v>
      </c>
      <c r="N102" s="44">
        <f>F102+G102+H102+I102+J102+K102+L102+M102</f>
        <v>117277959.10000001</v>
      </c>
      <c r="O102" s="51"/>
    </row>
    <row r="103" spans="1:15" ht="15" customHeight="1" x14ac:dyDescent="0.25">
      <c r="A103" s="294">
        <v>19</v>
      </c>
      <c r="B103" s="301" t="s">
        <v>219</v>
      </c>
      <c r="C103" s="63" t="s">
        <v>507</v>
      </c>
      <c r="D103" s="64"/>
      <c r="E103" s="64"/>
      <c r="F103" s="62">
        <f t="shared" si="51"/>
        <v>1905848.1</v>
      </c>
      <c r="G103" s="62">
        <f t="shared" si="51"/>
        <v>2211199.8000000003</v>
      </c>
      <c r="H103" s="62">
        <f t="shared" si="51"/>
        <v>2281493.8000000007</v>
      </c>
      <c r="I103" s="62">
        <f t="shared" si="51"/>
        <v>2324110.8000000003</v>
      </c>
      <c r="J103" s="62">
        <f t="shared" si="51"/>
        <v>2367915.3000000003</v>
      </c>
      <c r="K103" s="62">
        <f t="shared" si="51"/>
        <v>2367915.3000000003</v>
      </c>
      <c r="L103" s="62">
        <f t="shared" si="51"/>
        <v>2367915.3000000003</v>
      </c>
      <c r="M103" s="62">
        <f t="shared" si="51"/>
        <v>2367915.3000000003</v>
      </c>
      <c r="N103" s="62">
        <f t="shared" si="51"/>
        <v>18194313.699999999</v>
      </c>
      <c r="O103" s="51"/>
    </row>
    <row r="104" spans="1:15" ht="15" customHeight="1" x14ac:dyDescent="0.25">
      <c r="A104" s="295"/>
      <c r="B104" s="302"/>
      <c r="C104" s="305" t="s">
        <v>16</v>
      </c>
      <c r="D104" s="173"/>
      <c r="E104" s="173"/>
      <c r="F104" s="44">
        <f>F105+F106+F107+F108+F109+F110+F111+F112+F113+F114+F115+F116</f>
        <v>1905848.1</v>
      </c>
      <c r="G104" s="44">
        <f t="shared" ref="G104:M104" si="53">G105+G106+G107+G108+G109+G110+G111+G112+G113+G114+G115+G116</f>
        <v>2211199.8000000003</v>
      </c>
      <c r="H104" s="44">
        <f t="shared" si="53"/>
        <v>2281493.8000000007</v>
      </c>
      <c r="I104" s="44">
        <f t="shared" si="53"/>
        <v>2324110.8000000003</v>
      </c>
      <c r="J104" s="44">
        <f t="shared" si="53"/>
        <v>2367915.3000000003</v>
      </c>
      <c r="K104" s="44">
        <f t="shared" si="53"/>
        <v>2367915.3000000003</v>
      </c>
      <c r="L104" s="44">
        <f t="shared" si="53"/>
        <v>2367915.3000000003</v>
      </c>
      <c r="M104" s="44">
        <f t="shared" si="53"/>
        <v>2367915.3000000003</v>
      </c>
      <c r="N104" s="44">
        <f>N105+N106+N107+N108+N109+N110+N111+N112+N113+N114+N115+N116</f>
        <v>18194313.699999999</v>
      </c>
      <c r="O104" s="51"/>
    </row>
    <row r="105" spans="1:15" ht="15" customHeight="1" x14ac:dyDescent="0.25">
      <c r="A105" s="295"/>
      <c r="B105" s="302"/>
      <c r="C105" s="306"/>
      <c r="D105" s="171">
        <v>891</v>
      </c>
      <c r="E105" s="171" t="s">
        <v>546</v>
      </c>
      <c r="F105" s="44">
        <v>269015.3</v>
      </c>
      <c r="G105" s="44">
        <v>282197</v>
      </c>
      <c r="H105" s="44">
        <v>293484.90000000002</v>
      </c>
      <c r="I105" s="44">
        <v>293484.90000000002</v>
      </c>
      <c r="J105" s="44">
        <v>293484.90000000002</v>
      </c>
      <c r="K105" s="44">
        <v>293484.90000000002</v>
      </c>
      <c r="L105" s="44">
        <v>293484.90000000002</v>
      </c>
      <c r="M105" s="44">
        <v>293484.90000000002</v>
      </c>
      <c r="N105" s="44">
        <f t="shared" ref="N105:N116" si="54">F105+G105+H105+I105+J105+K105+L105+M105</f>
        <v>2312121.6999999997</v>
      </c>
      <c r="O105" s="51"/>
    </row>
    <row r="106" spans="1:15" ht="15" customHeight="1" x14ac:dyDescent="0.25">
      <c r="A106" s="295"/>
      <c r="B106" s="302"/>
      <c r="C106" s="306"/>
      <c r="D106" s="171">
        <v>891</v>
      </c>
      <c r="E106" s="171" t="s">
        <v>547</v>
      </c>
      <c r="F106" s="44">
        <v>404848.6</v>
      </c>
      <c r="G106" s="44">
        <v>546112.6</v>
      </c>
      <c r="H106" s="44">
        <v>559512.9</v>
      </c>
      <c r="I106" s="44">
        <v>559512.9</v>
      </c>
      <c r="J106" s="44">
        <v>559512.9</v>
      </c>
      <c r="K106" s="44">
        <v>559512.9</v>
      </c>
      <c r="L106" s="44">
        <v>559512.9</v>
      </c>
      <c r="M106" s="44">
        <v>559512.9</v>
      </c>
      <c r="N106" s="44">
        <f t="shared" si="54"/>
        <v>4308038.5999999996</v>
      </c>
      <c r="O106" s="51"/>
    </row>
    <row r="107" spans="1:15" ht="15" customHeight="1" x14ac:dyDescent="0.25">
      <c r="A107" s="295"/>
      <c r="B107" s="302"/>
      <c r="C107" s="306"/>
      <c r="D107" s="171">
        <v>891</v>
      </c>
      <c r="E107" s="171" t="s">
        <v>548</v>
      </c>
      <c r="F107" s="44">
        <v>248442.4</v>
      </c>
      <c r="G107" s="44">
        <v>247895.2</v>
      </c>
      <c r="H107" s="44">
        <v>248055.4</v>
      </c>
      <c r="I107" s="44">
        <v>248055.4</v>
      </c>
      <c r="J107" s="44">
        <v>248055.4</v>
      </c>
      <c r="K107" s="44">
        <v>248055.4</v>
      </c>
      <c r="L107" s="44">
        <v>248055.4</v>
      </c>
      <c r="M107" s="44">
        <v>248055.4</v>
      </c>
      <c r="N107" s="44">
        <f t="shared" si="54"/>
        <v>1984669.9999999998</v>
      </c>
      <c r="O107" s="51"/>
    </row>
    <row r="108" spans="1:15" ht="15" customHeight="1" x14ac:dyDescent="0.25">
      <c r="A108" s="295"/>
      <c r="B108" s="302"/>
      <c r="C108" s="306"/>
      <c r="D108" s="171">
        <v>891</v>
      </c>
      <c r="E108" s="171" t="s">
        <v>549</v>
      </c>
      <c r="F108" s="44">
        <v>3750</v>
      </c>
      <c r="G108" s="44">
        <v>3202</v>
      </c>
      <c r="H108" s="44">
        <v>0</v>
      </c>
      <c r="I108" s="44">
        <v>0</v>
      </c>
      <c r="J108" s="44">
        <v>0</v>
      </c>
      <c r="K108" s="44">
        <v>0</v>
      </c>
      <c r="L108" s="44">
        <v>0</v>
      </c>
      <c r="M108" s="44">
        <v>0</v>
      </c>
      <c r="N108" s="44">
        <f t="shared" si="54"/>
        <v>6952</v>
      </c>
      <c r="O108" s="51"/>
    </row>
    <row r="109" spans="1:15" ht="15" customHeight="1" x14ac:dyDescent="0.25">
      <c r="A109" s="295"/>
      <c r="B109" s="302"/>
      <c r="C109" s="306"/>
      <c r="D109" s="171">
        <v>891</v>
      </c>
      <c r="E109" s="171" t="s">
        <v>550</v>
      </c>
      <c r="F109" s="44">
        <v>859360.7</v>
      </c>
      <c r="G109" s="44">
        <v>1002860.8</v>
      </c>
      <c r="H109" s="44">
        <v>1036960.9</v>
      </c>
      <c r="I109" s="44">
        <v>1079216.3</v>
      </c>
      <c r="J109" s="44">
        <v>1130134.6000000001</v>
      </c>
      <c r="K109" s="44">
        <v>1130134.6000000001</v>
      </c>
      <c r="L109" s="44">
        <v>1130134.6000000001</v>
      </c>
      <c r="M109" s="44">
        <v>1130134.6000000001</v>
      </c>
      <c r="N109" s="44">
        <f t="shared" si="54"/>
        <v>8498937.0999999996</v>
      </c>
      <c r="O109" s="51"/>
    </row>
    <row r="110" spans="1:15" ht="15" customHeight="1" x14ac:dyDescent="0.25">
      <c r="A110" s="295"/>
      <c r="B110" s="302"/>
      <c r="C110" s="306"/>
      <c r="D110" s="171">
        <v>891</v>
      </c>
      <c r="E110" s="171" t="s">
        <v>551</v>
      </c>
      <c r="F110" s="44">
        <v>2000</v>
      </c>
      <c r="G110" s="44">
        <v>7500</v>
      </c>
      <c r="H110" s="44">
        <v>7500</v>
      </c>
      <c r="I110" s="44">
        <v>7500</v>
      </c>
      <c r="J110" s="44">
        <v>0</v>
      </c>
      <c r="K110" s="44">
        <v>0</v>
      </c>
      <c r="L110" s="44">
        <v>0</v>
      </c>
      <c r="M110" s="44">
        <v>0</v>
      </c>
      <c r="N110" s="44">
        <f t="shared" si="54"/>
        <v>24500</v>
      </c>
      <c r="O110" s="51"/>
    </row>
    <row r="111" spans="1:15" ht="15" customHeight="1" x14ac:dyDescent="0.25">
      <c r="A111" s="295"/>
      <c r="B111" s="302"/>
      <c r="C111" s="306"/>
      <c r="D111" s="171">
        <v>891</v>
      </c>
      <c r="E111" s="171" t="s">
        <v>552</v>
      </c>
      <c r="F111" s="44">
        <v>6082.8</v>
      </c>
      <c r="G111" s="44">
        <v>6403.6</v>
      </c>
      <c r="H111" s="44">
        <v>6917.1</v>
      </c>
      <c r="I111" s="44">
        <v>6917.1</v>
      </c>
      <c r="J111" s="44">
        <v>6917.1</v>
      </c>
      <c r="K111" s="44">
        <v>6917.1</v>
      </c>
      <c r="L111" s="44">
        <v>6917.1</v>
      </c>
      <c r="M111" s="44">
        <v>6917.1</v>
      </c>
      <c r="N111" s="44">
        <f t="shared" si="54"/>
        <v>53988.999999999993</v>
      </c>
      <c r="O111" s="51"/>
    </row>
    <row r="112" spans="1:15" ht="15" customHeight="1" x14ac:dyDescent="0.25">
      <c r="A112" s="295"/>
      <c r="B112" s="302"/>
      <c r="C112" s="306"/>
      <c r="D112" s="171">
        <v>891</v>
      </c>
      <c r="E112" s="171" t="s">
        <v>553</v>
      </c>
      <c r="F112" s="44">
        <v>7810.3</v>
      </c>
      <c r="G112" s="44">
        <v>8246.5</v>
      </c>
      <c r="H112" s="44">
        <v>8962.7000000000007</v>
      </c>
      <c r="I112" s="44">
        <v>8962.7000000000007</v>
      </c>
      <c r="J112" s="44">
        <v>8962.7000000000007</v>
      </c>
      <c r="K112" s="44">
        <v>8962.7000000000007</v>
      </c>
      <c r="L112" s="44">
        <v>8962.7000000000007</v>
      </c>
      <c r="M112" s="44">
        <v>8962.7000000000007</v>
      </c>
      <c r="N112" s="44">
        <f t="shared" si="54"/>
        <v>69832.999999999985</v>
      </c>
      <c r="O112" s="51"/>
    </row>
    <row r="113" spans="1:22" ht="15" customHeight="1" x14ac:dyDescent="0.25">
      <c r="A113" s="295"/>
      <c r="B113" s="302"/>
      <c r="C113" s="306"/>
      <c r="D113" s="171">
        <v>891</v>
      </c>
      <c r="E113" s="171" t="s">
        <v>554</v>
      </c>
      <c r="F113" s="44">
        <v>100898</v>
      </c>
      <c r="G113" s="44">
        <v>103142.1</v>
      </c>
      <c r="H113" s="44">
        <v>111294.7</v>
      </c>
      <c r="I113" s="44">
        <v>111294.7</v>
      </c>
      <c r="J113" s="44">
        <v>111294.7</v>
      </c>
      <c r="K113" s="44">
        <v>111294.7</v>
      </c>
      <c r="L113" s="44">
        <v>111294.7</v>
      </c>
      <c r="M113" s="44">
        <v>111294.7</v>
      </c>
      <c r="N113" s="44">
        <f t="shared" si="54"/>
        <v>871808.29999999981</v>
      </c>
      <c r="O113" s="51"/>
    </row>
    <row r="114" spans="1:22" ht="15" customHeight="1" x14ac:dyDescent="0.25">
      <c r="A114" s="295"/>
      <c r="B114" s="302"/>
      <c r="C114" s="306"/>
      <c r="D114" s="171">
        <v>891</v>
      </c>
      <c r="E114" s="171" t="s">
        <v>555</v>
      </c>
      <c r="F114" s="44">
        <v>600</v>
      </c>
      <c r="G114" s="44">
        <v>600</v>
      </c>
      <c r="H114" s="44">
        <v>400</v>
      </c>
      <c r="I114" s="44">
        <v>400</v>
      </c>
      <c r="J114" s="44">
        <v>400</v>
      </c>
      <c r="K114" s="44">
        <v>400</v>
      </c>
      <c r="L114" s="44">
        <v>400</v>
      </c>
      <c r="M114" s="44">
        <v>400</v>
      </c>
      <c r="N114" s="44">
        <f t="shared" si="54"/>
        <v>3600</v>
      </c>
      <c r="O114" s="51"/>
    </row>
    <row r="115" spans="1:22" ht="15" customHeight="1" x14ac:dyDescent="0.25">
      <c r="A115" s="295"/>
      <c r="B115" s="302"/>
      <c r="C115" s="306"/>
      <c r="D115" s="171">
        <v>891</v>
      </c>
      <c r="E115" s="171" t="s">
        <v>556</v>
      </c>
      <c r="F115" s="44">
        <v>3040</v>
      </c>
      <c r="G115" s="44">
        <v>3040</v>
      </c>
      <c r="H115" s="44">
        <v>3040</v>
      </c>
      <c r="I115" s="44">
        <v>3040</v>
      </c>
      <c r="J115" s="44">
        <v>3040</v>
      </c>
      <c r="K115" s="44">
        <v>3040</v>
      </c>
      <c r="L115" s="44">
        <v>3040</v>
      </c>
      <c r="M115" s="44">
        <v>3040</v>
      </c>
      <c r="N115" s="44">
        <f t="shared" si="54"/>
        <v>24320</v>
      </c>
      <c r="O115" s="51"/>
    </row>
    <row r="116" spans="1:22" ht="15" customHeight="1" x14ac:dyDescent="0.25">
      <c r="A116" s="300"/>
      <c r="B116" s="303"/>
      <c r="C116" s="307"/>
      <c r="D116" s="171">
        <v>891</v>
      </c>
      <c r="E116" s="171" t="s">
        <v>3114</v>
      </c>
      <c r="F116" s="44">
        <v>0</v>
      </c>
      <c r="G116" s="44">
        <v>0</v>
      </c>
      <c r="H116" s="44">
        <v>5365.2</v>
      </c>
      <c r="I116" s="44">
        <v>5726.8</v>
      </c>
      <c r="J116" s="44">
        <v>6113</v>
      </c>
      <c r="K116" s="44">
        <v>6113</v>
      </c>
      <c r="L116" s="44">
        <v>6113</v>
      </c>
      <c r="M116" s="44">
        <v>6113</v>
      </c>
      <c r="N116" s="44">
        <f t="shared" si="54"/>
        <v>35544</v>
      </c>
      <c r="O116" s="51"/>
    </row>
    <row r="117" spans="1:22" ht="18" customHeight="1" x14ac:dyDescent="0.25">
      <c r="A117" s="294">
        <v>20</v>
      </c>
      <c r="B117" s="301" t="s">
        <v>225</v>
      </c>
      <c r="C117" s="63" t="s">
        <v>507</v>
      </c>
      <c r="D117" s="65"/>
      <c r="E117" s="64"/>
      <c r="F117" s="62">
        <f>F118</f>
        <v>1571990.3</v>
      </c>
      <c r="G117" s="62">
        <f t="shared" ref="G117:N117" si="55">G118</f>
        <v>1754836.8</v>
      </c>
      <c r="H117" s="62">
        <f t="shared" si="55"/>
        <v>2056602.2</v>
      </c>
      <c r="I117" s="62">
        <f t="shared" si="55"/>
        <v>2232935.2000000002</v>
      </c>
      <c r="J117" s="62">
        <f t="shared" si="55"/>
        <v>2417787.5</v>
      </c>
      <c r="K117" s="62">
        <f t="shared" si="55"/>
        <v>2417787.5</v>
      </c>
      <c r="L117" s="62">
        <f t="shared" si="55"/>
        <v>2417787.5</v>
      </c>
      <c r="M117" s="62">
        <f t="shared" si="55"/>
        <v>2417787.5</v>
      </c>
      <c r="N117" s="62">
        <f t="shared" si="55"/>
        <v>17287514.5</v>
      </c>
      <c r="O117" s="51"/>
    </row>
    <row r="118" spans="1:22" ht="18" customHeight="1" x14ac:dyDescent="0.25">
      <c r="A118" s="295"/>
      <c r="B118" s="302"/>
      <c r="C118" s="305" t="s">
        <v>16</v>
      </c>
      <c r="D118" s="53"/>
      <c r="E118" s="53"/>
      <c r="F118" s="54">
        <f>F119+F120+F121+F122</f>
        <v>1571990.3</v>
      </c>
      <c r="G118" s="54">
        <f t="shared" ref="G118:N118" si="56">G119+G120+G121+G122</f>
        <v>1754836.8</v>
      </c>
      <c r="H118" s="54">
        <f t="shared" si="56"/>
        <v>2056602.2</v>
      </c>
      <c r="I118" s="54">
        <f t="shared" si="56"/>
        <v>2232935.2000000002</v>
      </c>
      <c r="J118" s="54">
        <f t="shared" si="56"/>
        <v>2417787.5</v>
      </c>
      <c r="K118" s="54">
        <f t="shared" si="56"/>
        <v>2417787.5</v>
      </c>
      <c r="L118" s="54">
        <f t="shared" si="56"/>
        <v>2417787.5</v>
      </c>
      <c r="M118" s="54">
        <f t="shared" si="56"/>
        <v>2417787.5</v>
      </c>
      <c r="N118" s="54">
        <f t="shared" si="56"/>
        <v>17287514.5</v>
      </c>
      <c r="O118" s="51"/>
    </row>
    <row r="119" spans="1:22" ht="18" customHeight="1" x14ac:dyDescent="0.25">
      <c r="A119" s="295"/>
      <c r="B119" s="302"/>
      <c r="C119" s="306"/>
      <c r="D119" s="171">
        <v>891</v>
      </c>
      <c r="E119" s="171" t="s">
        <v>557</v>
      </c>
      <c r="F119" s="44">
        <f>1326360.9-63</f>
        <v>1326297.8999999999</v>
      </c>
      <c r="G119" s="44">
        <v>1450516.5</v>
      </c>
      <c r="H119" s="44">
        <v>1709316.8</v>
      </c>
      <c r="I119" s="44">
        <v>1847079.9</v>
      </c>
      <c r="J119" s="44">
        <v>1993543.7</v>
      </c>
      <c r="K119" s="44">
        <v>1993543.7</v>
      </c>
      <c r="L119" s="44">
        <v>1993543.7</v>
      </c>
      <c r="M119" s="44">
        <v>1993543.7</v>
      </c>
      <c r="N119" s="44">
        <f t="shared" ref="N119:N122" si="57">F119+G119+H119+I119+J119+K119+L119+M119</f>
        <v>14307385.899999999</v>
      </c>
      <c r="O119" s="51"/>
    </row>
    <row r="120" spans="1:22" ht="18" customHeight="1" x14ac:dyDescent="0.25">
      <c r="A120" s="295"/>
      <c r="B120" s="302"/>
      <c r="C120" s="306"/>
      <c r="D120" s="171">
        <v>891</v>
      </c>
      <c r="E120" s="171" t="s">
        <v>558</v>
      </c>
      <c r="F120" s="44">
        <v>188298.80000000002</v>
      </c>
      <c r="G120" s="44">
        <v>232657.5</v>
      </c>
      <c r="H120" s="44">
        <v>260728.2</v>
      </c>
      <c r="I120" s="44">
        <v>290030.5</v>
      </c>
      <c r="J120" s="44">
        <v>319347.20000000001</v>
      </c>
      <c r="K120" s="44">
        <v>319347.20000000001</v>
      </c>
      <c r="L120" s="44">
        <v>319347.20000000001</v>
      </c>
      <c r="M120" s="44">
        <v>319347.20000000001</v>
      </c>
      <c r="N120" s="44">
        <f t="shared" si="57"/>
        <v>2249103.7999999998</v>
      </c>
      <c r="O120" s="51"/>
    </row>
    <row r="121" spans="1:22" ht="18" customHeight="1" x14ac:dyDescent="0.25">
      <c r="A121" s="295"/>
      <c r="B121" s="302"/>
      <c r="C121" s="306"/>
      <c r="D121" s="171">
        <v>891</v>
      </c>
      <c r="E121" s="171" t="s">
        <v>559</v>
      </c>
      <c r="F121" s="44">
        <v>52847.6</v>
      </c>
      <c r="G121" s="44">
        <v>63057</v>
      </c>
      <c r="H121" s="44">
        <v>72292.7</v>
      </c>
      <c r="I121" s="44">
        <v>79673.7</v>
      </c>
      <c r="J121" s="44">
        <v>86959.4</v>
      </c>
      <c r="K121" s="44">
        <v>86959.4</v>
      </c>
      <c r="L121" s="44">
        <v>86959.4</v>
      </c>
      <c r="M121" s="44">
        <v>86959.4</v>
      </c>
      <c r="N121" s="44">
        <f t="shared" si="57"/>
        <v>615708.60000000009</v>
      </c>
      <c r="O121" s="51"/>
    </row>
    <row r="122" spans="1:22" ht="18" customHeight="1" x14ac:dyDescent="0.25">
      <c r="A122" s="300"/>
      <c r="B122" s="303"/>
      <c r="C122" s="307"/>
      <c r="D122" s="171">
        <v>891</v>
      </c>
      <c r="E122" s="171" t="s">
        <v>1127</v>
      </c>
      <c r="F122" s="44">
        <v>4546</v>
      </c>
      <c r="G122" s="44">
        <v>8605.7999999999993</v>
      </c>
      <c r="H122" s="44">
        <v>14264.5</v>
      </c>
      <c r="I122" s="44">
        <v>16151.1</v>
      </c>
      <c r="J122" s="44">
        <v>17937.2</v>
      </c>
      <c r="K122" s="44">
        <v>17937.2</v>
      </c>
      <c r="L122" s="44">
        <v>17937.2</v>
      </c>
      <c r="M122" s="44">
        <v>17937.2</v>
      </c>
      <c r="N122" s="44">
        <f t="shared" si="57"/>
        <v>115316.2</v>
      </c>
      <c r="O122" s="51"/>
    </row>
    <row r="123" spans="1:22" ht="15" customHeight="1" x14ac:dyDescent="0.25">
      <c r="A123" s="289">
        <v>21</v>
      </c>
      <c r="B123" s="308" t="s">
        <v>623</v>
      </c>
      <c r="C123" s="63" t="s">
        <v>507</v>
      </c>
      <c r="D123" s="65"/>
      <c r="E123" s="65"/>
      <c r="F123" s="62">
        <f>F124+F146</f>
        <v>15369158</v>
      </c>
      <c r="G123" s="62">
        <f t="shared" ref="G123:N123" si="58">G124+G146</f>
        <v>16344444.300000001</v>
      </c>
      <c r="H123" s="62">
        <f t="shared" si="58"/>
        <v>23384539.099999998</v>
      </c>
      <c r="I123" s="62">
        <f t="shared" si="58"/>
        <v>24511658.899999999</v>
      </c>
      <c r="J123" s="62">
        <f t="shared" si="58"/>
        <v>26226005.399999999</v>
      </c>
      <c r="K123" s="62">
        <f t="shared" si="58"/>
        <v>27922666.199999999</v>
      </c>
      <c r="L123" s="62">
        <f t="shared" si="58"/>
        <v>29733158.600000001</v>
      </c>
      <c r="M123" s="62">
        <f t="shared" si="58"/>
        <v>31665119.699999999</v>
      </c>
      <c r="N123" s="62">
        <f t="shared" si="58"/>
        <v>195156750.19999999</v>
      </c>
      <c r="O123" s="51"/>
      <c r="P123" s="52"/>
      <c r="Q123" s="52"/>
      <c r="R123" s="52"/>
      <c r="S123" s="52"/>
      <c r="T123" s="52"/>
      <c r="U123" s="52"/>
      <c r="V123" s="52"/>
    </row>
    <row r="124" spans="1:22" ht="15" customHeight="1" x14ac:dyDescent="0.25">
      <c r="A124" s="289"/>
      <c r="B124" s="308"/>
      <c r="C124" s="305" t="s">
        <v>16</v>
      </c>
      <c r="D124" s="171"/>
      <c r="E124" s="173"/>
      <c r="F124" s="44">
        <f>F125+F126+F127+F128+F129+F130+F131+F132+F133+F134+F135+F136+F137+F138+F139+F140+F141+F142+F143+F144+F145</f>
        <v>2398200.7999999998</v>
      </c>
      <c r="G124" s="44">
        <f t="shared" ref="G124:N124" si="59">G125+G126+G127+G128+G129+G130+G131+G132+G133+G134+G135+G136+G137+G138+G139+G140+G141+G142+G143+G144+G145</f>
        <v>2219352.5</v>
      </c>
      <c r="H124" s="44">
        <f t="shared" si="59"/>
        <v>1715089.4000000001</v>
      </c>
      <c r="I124" s="44">
        <f t="shared" si="59"/>
        <v>880904.50000000012</v>
      </c>
      <c r="J124" s="44">
        <f t="shared" si="59"/>
        <v>937289.00000000012</v>
      </c>
      <c r="K124" s="44">
        <f t="shared" si="59"/>
        <v>937289.00000000012</v>
      </c>
      <c r="L124" s="44">
        <f t="shared" si="59"/>
        <v>937289.00000000012</v>
      </c>
      <c r="M124" s="44">
        <f t="shared" si="59"/>
        <v>937289.00000000012</v>
      </c>
      <c r="N124" s="44">
        <f t="shared" si="59"/>
        <v>10962703.200000001</v>
      </c>
      <c r="O124" s="51"/>
    </row>
    <row r="125" spans="1:22" ht="15" customHeight="1" x14ac:dyDescent="0.25">
      <c r="A125" s="289"/>
      <c r="B125" s="308"/>
      <c r="C125" s="306"/>
      <c r="D125" s="171">
        <v>891</v>
      </c>
      <c r="E125" s="171" t="s">
        <v>1231</v>
      </c>
      <c r="F125" s="44">
        <v>0</v>
      </c>
      <c r="G125" s="44">
        <v>30000</v>
      </c>
      <c r="H125" s="44">
        <v>30000</v>
      </c>
      <c r="I125" s="44">
        <v>0</v>
      </c>
      <c r="J125" s="44">
        <v>0</v>
      </c>
      <c r="K125" s="44">
        <v>0</v>
      </c>
      <c r="L125" s="44">
        <v>0</v>
      </c>
      <c r="M125" s="44">
        <v>0</v>
      </c>
      <c r="N125" s="44">
        <f>F125+G125+H125+I125+J125+K125+L125+M125</f>
        <v>60000</v>
      </c>
      <c r="O125" s="51"/>
    </row>
    <row r="126" spans="1:22" ht="15" customHeight="1" x14ac:dyDescent="0.25">
      <c r="A126" s="289"/>
      <c r="B126" s="308"/>
      <c r="C126" s="306"/>
      <c r="D126" s="171">
        <v>891</v>
      </c>
      <c r="E126" s="171" t="s">
        <v>1128</v>
      </c>
      <c r="F126" s="44">
        <v>17704.3</v>
      </c>
      <c r="G126" s="44">
        <v>0</v>
      </c>
      <c r="H126" s="44">
        <v>0</v>
      </c>
      <c r="I126" s="44">
        <v>0</v>
      </c>
      <c r="J126" s="44">
        <v>0</v>
      </c>
      <c r="K126" s="44">
        <v>0</v>
      </c>
      <c r="L126" s="44">
        <v>0</v>
      </c>
      <c r="M126" s="44">
        <v>0</v>
      </c>
      <c r="N126" s="44">
        <f>F126+G126+H126+I126+J126+K126+L126+M126</f>
        <v>17704.3</v>
      </c>
      <c r="O126" s="51"/>
    </row>
    <row r="127" spans="1:22" ht="15" customHeight="1" x14ac:dyDescent="0.25">
      <c r="A127" s="289"/>
      <c r="B127" s="308"/>
      <c r="C127" s="306"/>
      <c r="D127" s="171">
        <v>891</v>
      </c>
      <c r="E127" s="171" t="s">
        <v>560</v>
      </c>
      <c r="F127" s="44">
        <v>275.39999999999998</v>
      </c>
      <c r="G127" s="44">
        <v>0</v>
      </c>
      <c r="H127" s="44">
        <v>0</v>
      </c>
      <c r="I127" s="44">
        <v>0</v>
      </c>
      <c r="J127" s="44">
        <v>0</v>
      </c>
      <c r="K127" s="44">
        <v>0</v>
      </c>
      <c r="L127" s="44">
        <v>0</v>
      </c>
      <c r="M127" s="44">
        <v>0</v>
      </c>
      <c r="N127" s="44">
        <f>F127+G127+H127+I127+J127+K127+L127+M127</f>
        <v>275.39999999999998</v>
      </c>
      <c r="O127" s="51"/>
    </row>
    <row r="128" spans="1:22" ht="15" customHeight="1" x14ac:dyDescent="0.25">
      <c r="A128" s="289"/>
      <c r="B128" s="308"/>
      <c r="C128" s="306"/>
      <c r="D128" s="171">
        <v>891</v>
      </c>
      <c r="E128" s="171" t="s">
        <v>561</v>
      </c>
      <c r="F128" s="44">
        <v>11387</v>
      </c>
      <c r="G128" s="44">
        <v>12921</v>
      </c>
      <c r="H128" s="44">
        <v>13355.4</v>
      </c>
      <c r="I128" s="44">
        <v>14098</v>
      </c>
      <c r="J128" s="44">
        <v>14804.9</v>
      </c>
      <c r="K128" s="44">
        <v>14804.9</v>
      </c>
      <c r="L128" s="44">
        <v>14804.9</v>
      </c>
      <c r="M128" s="44">
        <v>14804.9</v>
      </c>
      <c r="N128" s="44">
        <f t="shared" ref="N128:N145" si="60">F128+G128+H128+I128+J128+K128+L128+M128</f>
        <v>110980.99999999999</v>
      </c>
      <c r="O128" s="51"/>
    </row>
    <row r="129" spans="1:15" ht="15" customHeight="1" x14ac:dyDescent="0.25">
      <c r="A129" s="289"/>
      <c r="B129" s="308"/>
      <c r="C129" s="306"/>
      <c r="D129" s="171">
        <v>891</v>
      </c>
      <c r="E129" s="171" t="s">
        <v>562</v>
      </c>
      <c r="F129" s="44">
        <v>62153.5</v>
      </c>
      <c r="G129" s="44">
        <v>71268.2</v>
      </c>
      <c r="H129" s="44">
        <v>74007.5</v>
      </c>
      <c r="I129" s="44">
        <v>78845.600000000006</v>
      </c>
      <c r="J129" s="44">
        <v>83451</v>
      </c>
      <c r="K129" s="44">
        <v>83451</v>
      </c>
      <c r="L129" s="44">
        <v>83451</v>
      </c>
      <c r="M129" s="44">
        <v>83451</v>
      </c>
      <c r="N129" s="44">
        <f t="shared" si="60"/>
        <v>620078.80000000005</v>
      </c>
      <c r="O129" s="51"/>
    </row>
    <row r="130" spans="1:15" ht="15" customHeight="1" x14ac:dyDescent="0.25">
      <c r="A130" s="289"/>
      <c r="B130" s="308"/>
      <c r="C130" s="306"/>
      <c r="D130" s="171">
        <v>891</v>
      </c>
      <c r="E130" s="171" t="s">
        <v>563</v>
      </c>
      <c r="F130" s="44">
        <f>11027.4-25.5</f>
        <v>11001.9</v>
      </c>
      <c r="G130" s="44">
        <v>11482</v>
      </c>
      <c r="H130" s="44">
        <v>12183.7</v>
      </c>
      <c r="I130" s="44">
        <v>12183.7</v>
      </c>
      <c r="J130" s="44">
        <v>12183.7</v>
      </c>
      <c r="K130" s="44">
        <v>12183.7</v>
      </c>
      <c r="L130" s="44">
        <v>12183.7</v>
      </c>
      <c r="M130" s="44">
        <v>12183.7</v>
      </c>
      <c r="N130" s="44">
        <f t="shared" si="60"/>
        <v>95586.099999999991</v>
      </c>
      <c r="O130" s="51"/>
    </row>
    <row r="131" spans="1:15" ht="15" customHeight="1" x14ac:dyDescent="0.25">
      <c r="A131" s="289"/>
      <c r="B131" s="308"/>
      <c r="C131" s="306"/>
      <c r="D131" s="171">
        <v>891</v>
      </c>
      <c r="E131" s="171" t="s">
        <v>564</v>
      </c>
      <c r="F131" s="44">
        <v>18073.900000000001</v>
      </c>
      <c r="G131" s="44">
        <v>20392.099999999999</v>
      </c>
      <c r="H131" s="44">
        <v>24280.6</v>
      </c>
      <c r="I131" s="44">
        <v>26629.1</v>
      </c>
      <c r="J131" s="44">
        <v>28852.1</v>
      </c>
      <c r="K131" s="44">
        <v>28852.1</v>
      </c>
      <c r="L131" s="44">
        <v>28852.1</v>
      </c>
      <c r="M131" s="44">
        <v>28852.1</v>
      </c>
      <c r="N131" s="44">
        <f t="shared" si="60"/>
        <v>204784.1</v>
      </c>
      <c r="O131" s="51"/>
    </row>
    <row r="132" spans="1:15" ht="15" customHeight="1" x14ac:dyDescent="0.25">
      <c r="A132" s="289"/>
      <c r="B132" s="308"/>
      <c r="C132" s="306"/>
      <c r="D132" s="171">
        <v>891</v>
      </c>
      <c r="E132" s="171" t="s">
        <v>565</v>
      </c>
      <c r="F132" s="44">
        <v>157922</v>
      </c>
      <c r="G132" s="44">
        <v>182021.9</v>
      </c>
      <c r="H132" s="44">
        <v>217140.1</v>
      </c>
      <c r="I132" s="44">
        <v>241805</v>
      </c>
      <c r="J132" s="44">
        <v>264986.2</v>
      </c>
      <c r="K132" s="44">
        <v>264986.2</v>
      </c>
      <c r="L132" s="44">
        <v>264986.2</v>
      </c>
      <c r="M132" s="44">
        <v>264986.2</v>
      </c>
      <c r="N132" s="44">
        <f t="shared" si="60"/>
        <v>1858833.7999999998</v>
      </c>
      <c r="O132" s="51"/>
    </row>
    <row r="133" spans="1:15" ht="15" customHeight="1" x14ac:dyDescent="0.25">
      <c r="A133" s="289"/>
      <c r="B133" s="308"/>
      <c r="C133" s="306"/>
      <c r="D133" s="171">
        <v>891</v>
      </c>
      <c r="E133" s="171" t="s">
        <v>566</v>
      </c>
      <c r="F133" s="44">
        <v>2390</v>
      </c>
      <c r="G133" s="44">
        <v>1212.5</v>
      </c>
      <c r="H133" s="44">
        <v>1262.4000000000001</v>
      </c>
      <c r="I133" s="44">
        <v>1262.4000000000001</v>
      </c>
      <c r="J133" s="44">
        <v>1262.4000000000001</v>
      </c>
      <c r="K133" s="44">
        <v>1262.4000000000001</v>
      </c>
      <c r="L133" s="44">
        <v>1262.4000000000001</v>
      </c>
      <c r="M133" s="44">
        <v>1262.4000000000001</v>
      </c>
      <c r="N133" s="44">
        <f t="shared" si="60"/>
        <v>11176.899999999998</v>
      </c>
      <c r="O133" s="51"/>
    </row>
    <row r="134" spans="1:15" ht="15" customHeight="1" x14ac:dyDescent="0.25">
      <c r="A134" s="289"/>
      <c r="B134" s="308"/>
      <c r="C134" s="306"/>
      <c r="D134" s="171">
        <v>891</v>
      </c>
      <c r="E134" s="171" t="s">
        <v>567</v>
      </c>
      <c r="F134" s="44">
        <v>219927.5</v>
      </c>
      <c r="G134" s="44">
        <v>239563.1</v>
      </c>
      <c r="H134" s="44">
        <v>268863.3</v>
      </c>
      <c r="I134" s="44">
        <v>313047.40000000002</v>
      </c>
      <c r="J134" s="44">
        <v>331208.2</v>
      </c>
      <c r="K134" s="44">
        <v>331208.2</v>
      </c>
      <c r="L134" s="44">
        <v>331208.2</v>
      </c>
      <c r="M134" s="44">
        <v>331208.2</v>
      </c>
      <c r="N134" s="44">
        <f t="shared" si="60"/>
        <v>2366234.1</v>
      </c>
      <c r="O134" s="51"/>
    </row>
    <row r="135" spans="1:15" ht="15" customHeight="1" x14ac:dyDescent="0.25">
      <c r="A135" s="289"/>
      <c r="B135" s="308"/>
      <c r="C135" s="306"/>
      <c r="D135" s="171">
        <v>891</v>
      </c>
      <c r="E135" s="171" t="s">
        <v>568</v>
      </c>
      <c r="F135" s="44">
        <f>39297.5-30.8</f>
        <v>39266.699999999997</v>
      </c>
      <c r="G135" s="44">
        <v>45205.5</v>
      </c>
      <c r="H135" s="44">
        <v>52508</v>
      </c>
      <c r="I135" s="44">
        <v>57890.7</v>
      </c>
      <c r="J135" s="44">
        <v>62986.2</v>
      </c>
      <c r="K135" s="44">
        <v>62986.2</v>
      </c>
      <c r="L135" s="44">
        <v>62986.2</v>
      </c>
      <c r="M135" s="44">
        <v>62986.2</v>
      </c>
      <c r="N135" s="44">
        <f t="shared" si="60"/>
        <v>446815.70000000007</v>
      </c>
      <c r="O135" s="51"/>
    </row>
    <row r="136" spans="1:15" ht="15" customHeight="1" x14ac:dyDescent="0.25">
      <c r="A136" s="289"/>
      <c r="B136" s="308"/>
      <c r="C136" s="306"/>
      <c r="D136" s="171">
        <v>891</v>
      </c>
      <c r="E136" s="171" t="s">
        <v>569</v>
      </c>
      <c r="F136" s="44">
        <v>2147.6999999999998</v>
      </c>
      <c r="G136" s="44">
        <v>4092.1</v>
      </c>
      <c r="H136" s="44">
        <v>4663.8</v>
      </c>
      <c r="I136" s="44">
        <v>4663.8</v>
      </c>
      <c r="J136" s="44">
        <v>4663.8</v>
      </c>
      <c r="K136" s="44">
        <v>4663.8</v>
      </c>
      <c r="L136" s="44">
        <v>4663.8</v>
      </c>
      <c r="M136" s="44">
        <v>4663.8</v>
      </c>
      <c r="N136" s="44">
        <f t="shared" si="60"/>
        <v>34222.6</v>
      </c>
      <c r="O136" s="51"/>
    </row>
    <row r="137" spans="1:15" ht="15" customHeight="1" x14ac:dyDescent="0.25">
      <c r="A137" s="289"/>
      <c r="B137" s="308"/>
      <c r="C137" s="306"/>
      <c r="D137" s="171">
        <v>891</v>
      </c>
      <c r="E137" s="171" t="s">
        <v>570</v>
      </c>
      <c r="F137" s="44">
        <v>30871.1</v>
      </c>
      <c r="G137" s="44">
        <v>11389.1</v>
      </c>
      <c r="H137" s="44">
        <v>20692.900000000001</v>
      </c>
      <c r="I137" s="44">
        <v>21872.1</v>
      </c>
      <c r="J137" s="44">
        <v>22994.3</v>
      </c>
      <c r="K137" s="44">
        <v>22994.3</v>
      </c>
      <c r="L137" s="44">
        <v>22994.3</v>
      </c>
      <c r="M137" s="44">
        <v>22994.3</v>
      </c>
      <c r="N137" s="44">
        <f t="shared" si="60"/>
        <v>176802.4</v>
      </c>
      <c r="O137" s="51"/>
    </row>
    <row r="138" spans="1:15" ht="15" customHeight="1" x14ac:dyDescent="0.25">
      <c r="A138" s="289"/>
      <c r="B138" s="308"/>
      <c r="C138" s="306"/>
      <c r="D138" s="171">
        <v>891</v>
      </c>
      <c r="E138" s="171" t="s">
        <v>571</v>
      </c>
      <c r="F138" s="44">
        <v>377185.80000000005</v>
      </c>
      <c r="G138" s="44">
        <v>31284.3</v>
      </c>
      <c r="H138" s="44">
        <v>12700</v>
      </c>
      <c r="I138" s="44">
        <v>0</v>
      </c>
      <c r="J138" s="44">
        <v>0</v>
      </c>
      <c r="K138" s="44">
        <v>0</v>
      </c>
      <c r="L138" s="44">
        <v>0</v>
      </c>
      <c r="M138" s="44">
        <v>0</v>
      </c>
      <c r="N138" s="44">
        <f t="shared" si="60"/>
        <v>421170.10000000003</v>
      </c>
      <c r="O138" s="51"/>
    </row>
    <row r="139" spans="1:15" ht="15" customHeight="1" x14ac:dyDescent="0.25">
      <c r="A139" s="289"/>
      <c r="B139" s="308"/>
      <c r="C139" s="306"/>
      <c r="D139" s="171">
        <v>891</v>
      </c>
      <c r="E139" s="171" t="s">
        <v>572</v>
      </c>
      <c r="F139" s="44">
        <v>34467.599999999999</v>
      </c>
      <c r="G139" s="44">
        <v>42627.9</v>
      </c>
      <c r="H139" s="44">
        <v>48041.4</v>
      </c>
      <c r="I139" s="44">
        <v>48041.4</v>
      </c>
      <c r="J139" s="44">
        <v>48041.4</v>
      </c>
      <c r="K139" s="44">
        <v>48041.4</v>
      </c>
      <c r="L139" s="44">
        <v>48041.4</v>
      </c>
      <c r="M139" s="44">
        <v>48041.4</v>
      </c>
      <c r="N139" s="44">
        <f t="shared" si="60"/>
        <v>365343.9</v>
      </c>
      <c r="O139" s="51"/>
    </row>
    <row r="140" spans="1:15" ht="15" customHeight="1" x14ac:dyDescent="0.25">
      <c r="A140" s="289"/>
      <c r="B140" s="308"/>
      <c r="C140" s="306"/>
      <c r="D140" s="171">
        <v>891</v>
      </c>
      <c r="E140" s="171" t="s">
        <v>573</v>
      </c>
      <c r="F140" s="44">
        <f>684607.1+27245.1</f>
        <v>711852.2</v>
      </c>
      <c r="G140" s="44">
        <v>7188</v>
      </c>
      <c r="H140" s="44">
        <v>0</v>
      </c>
      <c r="I140" s="44">
        <v>0</v>
      </c>
      <c r="J140" s="44">
        <v>0</v>
      </c>
      <c r="K140" s="44">
        <v>0</v>
      </c>
      <c r="L140" s="44">
        <v>0</v>
      </c>
      <c r="M140" s="44">
        <v>0</v>
      </c>
      <c r="N140" s="44">
        <f t="shared" si="60"/>
        <v>719040.2</v>
      </c>
      <c r="O140" s="51"/>
    </row>
    <row r="141" spans="1:15" ht="15" customHeight="1" x14ac:dyDescent="0.25">
      <c r="A141" s="289"/>
      <c r="B141" s="308"/>
      <c r="C141" s="306"/>
      <c r="D141" s="171">
        <v>891</v>
      </c>
      <c r="E141" s="171" t="s">
        <v>574</v>
      </c>
      <c r="F141" s="44">
        <v>626041.69999999995</v>
      </c>
      <c r="G141" s="44">
        <v>753671.4</v>
      </c>
      <c r="H141" s="44">
        <v>763373.8</v>
      </c>
      <c r="I141" s="44">
        <v>0</v>
      </c>
      <c r="J141" s="44">
        <v>0</v>
      </c>
      <c r="K141" s="44">
        <v>0</v>
      </c>
      <c r="L141" s="44">
        <v>0</v>
      </c>
      <c r="M141" s="44">
        <v>0</v>
      </c>
      <c r="N141" s="44">
        <f t="shared" si="60"/>
        <v>2143086.9000000004</v>
      </c>
      <c r="O141" s="51"/>
    </row>
    <row r="142" spans="1:15" ht="15" customHeight="1" x14ac:dyDescent="0.25">
      <c r="A142" s="289"/>
      <c r="B142" s="308"/>
      <c r="C142" s="306"/>
      <c r="D142" s="171">
        <v>891</v>
      </c>
      <c r="E142" s="171" t="s">
        <v>1506</v>
      </c>
      <c r="F142" s="44">
        <v>0</v>
      </c>
      <c r="G142" s="44">
        <v>5470.4</v>
      </c>
      <c r="H142" s="44">
        <v>0</v>
      </c>
      <c r="I142" s="44">
        <v>0</v>
      </c>
      <c r="J142" s="44">
        <v>0</v>
      </c>
      <c r="K142" s="44">
        <v>0</v>
      </c>
      <c r="L142" s="44">
        <v>0</v>
      </c>
      <c r="M142" s="44">
        <v>0</v>
      </c>
      <c r="N142" s="44">
        <f t="shared" si="60"/>
        <v>5470.4</v>
      </c>
      <c r="O142" s="51"/>
    </row>
    <row r="143" spans="1:15" ht="15" customHeight="1" x14ac:dyDescent="0.25">
      <c r="A143" s="289"/>
      <c r="B143" s="308"/>
      <c r="C143" s="306"/>
      <c r="D143" s="171">
        <v>891</v>
      </c>
      <c r="E143" s="171" t="s">
        <v>1511</v>
      </c>
      <c r="F143" s="44">
        <v>75532.5</v>
      </c>
      <c r="G143" s="44">
        <v>61104.9</v>
      </c>
      <c r="H143" s="44">
        <v>60917.5</v>
      </c>
      <c r="I143" s="44">
        <v>60565.3</v>
      </c>
      <c r="J143" s="44">
        <v>61854.8</v>
      </c>
      <c r="K143" s="44">
        <v>61854.8</v>
      </c>
      <c r="L143" s="44">
        <v>61854.8</v>
      </c>
      <c r="M143" s="44">
        <v>61854.8</v>
      </c>
      <c r="N143" s="44">
        <f t="shared" si="60"/>
        <v>505539.39999999997</v>
      </c>
      <c r="O143" s="51"/>
    </row>
    <row r="144" spans="1:15" ht="15" customHeight="1" x14ac:dyDescent="0.25">
      <c r="A144" s="289"/>
      <c r="B144" s="308"/>
      <c r="C144" s="306"/>
      <c r="D144" s="171">
        <v>891</v>
      </c>
      <c r="E144" s="171" t="s">
        <v>1507</v>
      </c>
      <c r="F144" s="44">
        <v>0</v>
      </c>
      <c r="G144" s="44">
        <v>502698.1</v>
      </c>
      <c r="H144" s="44">
        <v>111099</v>
      </c>
      <c r="I144" s="44">
        <v>0</v>
      </c>
      <c r="J144" s="44">
        <v>0</v>
      </c>
      <c r="K144" s="44">
        <v>0</v>
      </c>
      <c r="L144" s="44">
        <v>0</v>
      </c>
      <c r="M144" s="44">
        <v>0</v>
      </c>
      <c r="N144" s="44">
        <f t="shared" si="60"/>
        <v>613797.1</v>
      </c>
      <c r="O144" s="51"/>
    </row>
    <row r="145" spans="1:15" ht="15" customHeight="1" x14ac:dyDescent="0.25">
      <c r="A145" s="289"/>
      <c r="B145" s="308"/>
      <c r="C145" s="307"/>
      <c r="D145" s="171">
        <v>891</v>
      </c>
      <c r="E145" s="171" t="s">
        <v>1512</v>
      </c>
      <c r="F145" s="44">
        <v>0</v>
      </c>
      <c r="G145" s="44">
        <v>185760</v>
      </c>
      <c r="H145" s="44">
        <v>0</v>
      </c>
      <c r="I145" s="44">
        <v>0</v>
      </c>
      <c r="J145" s="44">
        <v>0</v>
      </c>
      <c r="K145" s="44">
        <v>0</v>
      </c>
      <c r="L145" s="44">
        <v>0</v>
      </c>
      <c r="M145" s="44">
        <v>0</v>
      </c>
      <c r="N145" s="44">
        <f t="shared" si="60"/>
        <v>185760</v>
      </c>
      <c r="O145" s="51"/>
    </row>
    <row r="146" spans="1:15" ht="15" customHeight="1" x14ac:dyDescent="0.25">
      <c r="A146" s="289"/>
      <c r="B146" s="308"/>
      <c r="C146" s="187" t="s">
        <v>509</v>
      </c>
      <c r="D146" s="188"/>
      <c r="E146" s="188"/>
      <c r="F146" s="189">
        <v>12970957.199999999</v>
      </c>
      <c r="G146" s="189">
        <v>14125091.800000001</v>
      </c>
      <c r="H146" s="189">
        <v>21669449.699999999</v>
      </c>
      <c r="I146" s="189">
        <v>23630754.399999999</v>
      </c>
      <c r="J146" s="189">
        <v>25288716.399999999</v>
      </c>
      <c r="K146" s="189">
        <v>26985377.199999999</v>
      </c>
      <c r="L146" s="189">
        <v>28795869.600000001</v>
      </c>
      <c r="M146" s="189">
        <v>30727830.699999999</v>
      </c>
      <c r="N146" s="189">
        <f>F146+G146+H146+I146+J146+K146+L146+M146</f>
        <v>184194047</v>
      </c>
      <c r="O146" s="51"/>
    </row>
    <row r="147" spans="1:15" ht="15" customHeight="1" x14ac:dyDescent="0.25">
      <c r="A147" s="289">
        <v>22</v>
      </c>
      <c r="B147" s="308" t="s">
        <v>575</v>
      </c>
      <c r="C147" s="63" t="s">
        <v>507</v>
      </c>
      <c r="D147" s="64"/>
      <c r="E147" s="64"/>
      <c r="F147" s="62">
        <f t="shared" ref="F147:N147" si="61">F148+F156</f>
        <v>3311895.1000000006</v>
      </c>
      <c r="G147" s="62">
        <f t="shared" si="61"/>
        <v>3744233.7</v>
      </c>
      <c r="H147" s="62">
        <f t="shared" si="61"/>
        <v>4732947</v>
      </c>
      <c r="I147" s="62">
        <f t="shared" si="61"/>
        <v>5017953</v>
      </c>
      <c r="J147" s="62">
        <f t="shared" si="61"/>
        <v>5298328.5999999996</v>
      </c>
      <c r="K147" s="62">
        <f t="shared" si="61"/>
        <v>5552290.2000000002</v>
      </c>
      <c r="L147" s="62">
        <f t="shared" si="61"/>
        <v>5823267.2999999998</v>
      </c>
      <c r="M147" s="62">
        <f t="shared" si="61"/>
        <v>6112399.7000000002</v>
      </c>
      <c r="N147" s="62">
        <f t="shared" si="61"/>
        <v>39593314.600000001</v>
      </c>
      <c r="O147" s="51"/>
    </row>
    <row r="148" spans="1:15" ht="15" customHeight="1" x14ac:dyDescent="0.25">
      <c r="A148" s="289"/>
      <c r="B148" s="308"/>
      <c r="C148" s="304" t="s">
        <v>16</v>
      </c>
      <c r="D148" s="173"/>
      <c r="E148" s="173"/>
      <c r="F148" s="44">
        <f>F149+F150+F151+F152+F153+F154+F155</f>
        <v>1205805.9000000001</v>
      </c>
      <c r="G148" s="44">
        <f t="shared" ref="G148:N148" si="62">G149+G150+G151+G152+G153+G154+G155</f>
        <v>1303153.5999999999</v>
      </c>
      <c r="H148" s="44">
        <f t="shared" si="62"/>
        <v>1403559</v>
      </c>
      <c r="I148" s="44">
        <f t="shared" si="62"/>
        <v>1465496</v>
      </c>
      <c r="J148" s="44">
        <f t="shared" si="62"/>
        <v>1507857</v>
      </c>
      <c r="K148" s="44">
        <f t="shared" si="62"/>
        <v>1507857</v>
      </c>
      <c r="L148" s="44">
        <f t="shared" si="62"/>
        <v>1507857</v>
      </c>
      <c r="M148" s="44">
        <f t="shared" si="62"/>
        <v>1507857</v>
      </c>
      <c r="N148" s="44">
        <f t="shared" si="62"/>
        <v>11409442.5</v>
      </c>
      <c r="O148" s="51"/>
    </row>
    <row r="149" spans="1:15" ht="15" customHeight="1" x14ac:dyDescent="0.25">
      <c r="A149" s="289"/>
      <c r="B149" s="308"/>
      <c r="C149" s="304"/>
      <c r="D149" s="171">
        <v>891</v>
      </c>
      <c r="E149" s="171" t="s">
        <v>576</v>
      </c>
      <c r="F149" s="44">
        <v>61.4</v>
      </c>
      <c r="G149" s="44">
        <v>125</v>
      </c>
      <c r="H149" s="44">
        <v>160.6</v>
      </c>
      <c r="I149" s="44">
        <v>160.6</v>
      </c>
      <c r="J149" s="44">
        <v>160.6</v>
      </c>
      <c r="K149" s="44">
        <v>160.6</v>
      </c>
      <c r="L149" s="44">
        <v>160.6</v>
      </c>
      <c r="M149" s="44">
        <v>160.6</v>
      </c>
      <c r="N149" s="44">
        <f t="shared" ref="N149:N156" si="63">F149+G149+H149+I149+J149+K149+L149+M149</f>
        <v>1150</v>
      </c>
      <c r="O149" s="51"/>
    </row>
    <row r="150" spans="1:15" ht="15" customHeight="1" x14ac:dyDescent="0.25">
      <c r="A150" s="289"/>
      <c r="B150" s="308"/>
      <c r="C150" s="304"/>
      <c r="D150" s="171">
        <v>891</v>
      </c>
      <c r="E150" s="171" t="s">
        <v>577</v>
      </c>
      <c r="F150" s="44">
        <v>24645.7</v>
      </c>
      <c r="G150" s="44">
        <v>23481.8</v>
      </c>
      <c r="H150" s="44">
        <v>27089.4</v>
      </c>
      <c r="I150" s="44">
        <v>27089.4</v>
      </c>
      <c r="J150" s="44">
        <v>27089.4</v>
      </c>
      <c r="K150" s="44">
        <v>27089.4</v>
      </c>
      <c r="L150" s="44">
        <v>27089.4</v>
      </c>
      <c r="M150" s="44">
        <v>27089.4</v>
      </c>
      <c r="N150" s="44">
        <f t="shared" si="63"/>
        <v>210663.89999999997</v>
      </c>
      <c r="O150" s="51"/>
    </row>
    <row r="151" spans="1:15" ht="15" customHeight="1" x14ac:dyDescent="0.25">
      <c r="A151" s="289"/>
      <c r="B151" s="308"/>
      <c r="C151" s="304"/>
      <c r="D151" s="171">
        <v>891</v>
      </c>
      <c r="E151" s="171" t="s">
        <v>578</v>
      </c>
      <c r="F151" s="44">
        <v>248592.2</v>
      </c>
      <c r="G151" s="44">
        <v>308481.8</v>
      </c>
      <c r="H151" s="44">
        <v>340149.4</v>
      </c>
      <c r="I151" s="44">
        <v>353087.7</v>
      </c>
      <c r="J151" s="44">
        <v>365403.7</v>
      </c>
      <c r="K151" s="44">
        <v>365403.7</v>
      </c>
      <c r="L151" s="44">
        <v>365403.7</v>
      </c>
      <c r="M151" s="44">
        <v>365403.7</v>
      </c>
      <c r="N151" s="44">
        <f t="shared" si="63"/>
        <v>2711925.9000000004</v>
      </c>
      <c r="O151" s="51"/>
    </row>
    <row r="152" spans="1:15" ht="15" customHeight="1" x14ac:dyDescent="0.25">
      <c r="A152" s="289"/>
      <c r="B152" s="308"/>
      <c r="C152" s="304"/>
      <c r="D152" s="171">
        <v>891</v>
      </c>
      <c r="E152" s="171" t="s">
        <v>579</v>
      </c>
      <c r="F152" s="44">
        <v>9499</v>
      </c>
      <c r="G152" s="44">
        <v>3518.4</v>
      </c>
      <c r="H152" s="44">
        <v>2750.3</v>
      </c>
      <c r="I152" s="44">
        <v>2750.3</v>
      </c>
      <c r="J152" s="44">
        <v>2750.3</v>
      </c>
      <c r="K152" s="44">
        <v>2750.3</v>
      </c>
      <c r="L152" s="44">
        <v>2750.3</v>
      </c>
      <c r="M152" s="44">
        <v>2750.3</v>
      </c>
      <c r="N152" s="44">
        <f t="shared" si="63"/>
        <v>29519.199999999997</v>
      </c>
      <c r="O152" s="51"/>
    </row>
    <row r="153" spans="1:15" ht="15" customHeight="1" x14ac:dyDescent="0.25">
      <c r="A153" s="289"/>
      <c r="B153" s="308"/>
      <c r="C153" s="304"/>
      <c r="D153" s="171">
        <v>891</v>
      </c>
      <c r="E153" s="171" t="s">
        <v>580</v>
      </c>
      <c r="F153" s="44">
        <v>3345.5</v>
      </c>
      <c r="G153" s="44">
        <v>3881.5</v>
      </c>
      <c r="H153" s="44">
        <v>4080.4</v>
      </c>
      <c r="I153" s="44">
        <v>4080.4</v>
      </c>
      <c r="J153" s="44">
        <v>4080.4</v>
      </c>
      <c r="K153" s="44">
        <v>4080.4</v>
      </c>
      <c r="L153" s="44">
        <v>4080.4</v>
      </c>
      <c r="M153" s="44">
        <v>4080.4</v>
      </c>
      <c r="N153" s="44">
        <f t="shared" si="63"/>
        <v>31709.400000000005</v>
      </c>
      <c r="O153" s="51"/>
    </row>
    <row r="154" spans="1:15" ht="15" customHeight="1" x14ac:dyDescent="0.25">
      <c r="A154" s="289"/>
      <c r="B154" s="308"/>
      <c r="C154" s="304"/>
      <c r="D154" s="171">
        <v>891</v>
      </c>
      <c r="E154" s="171" t="s">
        <v>581</v>
      </c>
      <c r="F154" s="44">
        <v>918763</v>
      </c>
      <c r="G154" s="44">
        <v>962358.2</v>
      </c>
      <c r="H154" s="44">
        <v>1027239.4</v>
      </c>
      <c r="I154" s="44">
        <v>1076238.1000000001</v>
      </c>
      <c r="J154" s="44">
        <v>1106283.1000000001</v>
      </c>
      <c r="K154" s="44">
        <v>1106283.1000000001</v>
      </c>
      <c r="L154" s="44">
        <v>1106283.1000000001</v>
      </c>
      <c r="M154" s="44">
        <v>1106283.1000000001</v>
      </c>
      <c r="N154" s="44">
        <f t="shared" si="63"/>
        <v>8409731.0999999996</v>
      </c>
      <c r="O154" s="51"/>
    </row>
    <row r="155" spans="1:15" ht="15" customHeight="1" x14ac:dyDescent="0.25">
      <c r="A155" s="289"/>
      <c r="B155" s="308"/>
      <c r="C155" s="304"/>
      <c r="D155" s="171">
        <v>891</v>
      </c>
      <c r="E155" s="171" t="s">
        <v>582</v>
      </c>
      <c r="F155" s="44">
        <v>899.1</v>
      </c>
      <c r="G155" s="44">
        <v>1306.9000000000001</v>
      </c>
      <c r="H155" s="44">
        <v>2089.5</v>
      </c>
      <c r="I155" s="44">
        <v>2089.5</v>
      </c>
      <c r="J155" s="44">
        <v>2089.5</v>
      </c>
      <c r="K155" s="44">
        <v>2089.5</v>
      </c>
      <c r="L155" s="44">
        <v>2089.5</v>
      </c>
      <c r="M155" s="44">
        <v>2089.5</v>
      </c>
      <c r="N155" s="44">
        <f t="shared" si="63"/>
        <v>14743</v>
      </c>
      <c r="O155" s="51"/>
    </row>
    <row r="156" spans="1:15" ht="15" customHeight="1" x14ac:dyDescent="0.25">
      <c r="A156" s="289"/>
      <c r="B156" s="308"/>
      <c r="C156" s="187" t="s">
        <v>509</v>
      </c>
      <c r="D156" s="188"/>
      <c r="E156" s="188"/>
      <c r="F156" s="189">
        <v>2106089.2000000002</v>
      </c>
      <c r="G156" s="189">
        <v>2441080.1</v>
      </c>
      <c r="H156" s="189">
        <v>3329388</v>
      </c>
      <c r="I156" s="189">
        <v>3552457</v>
      </c>
      <c r="J156" s="189">
        <v>3790471.6</v>
      </c>
      <c r="K156" s="189">
        <v>4044433.2</v>
      </c>
      <c r="L156" s="189">
        <v>4315410.3</v>
      </c>
      <c r="M156" s="189">
        <v>4604542.7</v>
      </c>
      <c r="N156" s="189">
        <f t="shared" si="63"/>
        <v>28183872.100000001</v>
      </c>
      <c r="O156" s="51"/>
    </row>
    <row r="157" spans="1:15" ht="15" customHeight="1" x14ac:dyDescent="0.25">
      <c r="A157" s="312">
        <v>23</v>
      </c>
      <c r="B157" s="296" t="s">
        <v>1129</v>
      </c>
      <c r="C157" s="180" t="s">
        <v>507</v>
      </c>
      <c r="D157" s="181"/>
      <c r="E157" s="181"/>
      <c r="F157" s="182">
        <f>F158</f>
        <v>26558.300000000003</v>
      </c>
      <c r="G157" s="182">
        <f t="shared" ref="G157:N158" si="64">G158</f>
        <v>0</v>
      </c>
      <c r="H157" s="182">
        <f t="shared" si="64"/>
        <v>0</v>
      </c>
      <c r="I157" s="182">
        <f t="shared" si="64"/>
        <v>0</v>
      </c>
      <c r="J157" s="182">
        <f t="shared" si="64"/>
        <v>0</v>
      </c>
      <c r="K157" s="182">
        <f t="shared" si="64"/>
        <v>0</v>
      </c>
      <c r="L157" s="182">
        <f t="shared" si="64"/>
        <v>0</v>
      </c>
      <c r="M157" s="182">
        <f t="shared" si="64"/>
        <v>0</v>
      </c>
      <c r="N157" s="182">
        <f t="shared" si="64"/>
        <v>26558.300000000003</v>
      </c>
      <c r="O157" s="51"/>
    </row>
    <row r="158" spans="1:15" x14ac:dyDescent="0.25">
      <c r="A158" s="313"/>
      <c r="B158" s="297"/>
      <c r="C158" s="298" t="s">
        <v>16</v>
      </c>
      <c r="D158" s="184"/>
      <c r="E158" s="184"/>
      <c r="F158" s="183">
        <f>F159</f>
        <v>26558.300000000003</v>
      </c>
      <c r="G158" s="183">
        <f t="shared" si="64"/>
        <v>0</v>
      </c>
      <c r="H158" s="183">
        <f t="shared" si="64"/>
        <v>0</v>
      </c>
      <c r="I158" s="183">
        <f t="shared" si="64"/>
        <v>0</v>
      </c>
      <c r="J158" s="183">
        <f t="shared" si="64"/>
        <v>0</v>
      </c>
      <c r="K158" s="183">
        <f t="shared" si="64"/>
        <v>0</v>
      </c>
      <c r="L158" s="183">
        <f t="shared" si="64"/>
        <v>0</v>
      </c>
      <c r="M158" s="183">
        <f t="shared" si="64"/>
        <v>0</v>
      </c>
      <c r="N158" s="183">
        <f t="shared" si="64"/>
        <v>26558.300000000003</v>
      </c>
      <c r="O158" s="51"/>
    </row>
    <row r="159" spans="1:15" ht="46.15" customHeight="1" x14ac:dyDescent="0.25">
      <c r="A159" s="314"/>
      <c r="B159" s="315"/>
      <c r="C159" s="316"/>
      <c r="D159" s="184">
        <v>891</v>
      </c>
      <c r="E159" s="184" t="s">
        <v>1118</v>
      </c>
      <c r="F159" s="183">
        <v>26558.300000000003</v>
      </c>
      <c r="G159" s="183">
        <v>0</v>
      </c>
      <c r="H159" s="183">
        <v>0</v>
      </c>
      <c r="I159" s="183">
        <f>H159</f>
        <v>0</v>
      </c>
      <c r="J159" s="183">
        <f>I159</f>
        <v>0</v>
      </c>
      <c r="K159" s="183">
        <f>J159</f>
        <v>0</v>
      </c>
      <c r="L159" s="183">
        <f>K159</f>
        <v>0</v>
      </c>
      <c r="M159" s="183">
        <f>L159</f>
        <v>0</v>
      </c>
      <c r="N159" s="183">
        <f>SUM(F159:M159)</f>
        <v>26558.300000000003</v>
      </c>
      <c r="O159" s="51"/>
    </row>
    <row r="160" spans="1:15" ht="15" customHeight="1" x14ac:dyDescent="0.25">
      <c r="A160" s="309">
        <v>24</v>
      </c>
      <c r="B160" s="293" t="s">
        <v>3115</v>
      </c>
      <c r="C160" s="63" t="s">
        <v>507</v>
      </c>
      <c r="D160" s="64"/>
      <c r="E160" s="64"/>
      <c r="F160" s="62">
        <f>F161</f>
        <v>0</v>
      </c>
      <c r="G160" s="62">
        <f t="shared" ref="G160:N160" si="65">G161</f>
        <v>0</v>
      </c>
      <c r="H160" s="62">
        <f t="shared" si="65"/>
        <v>728231.7</v>
      </c>
      <c r="I160" s="62">
        <f t="shared" si="65"/>
        <v>190677.9</v>
      </c>
      <c r="J160" s="62">
        <f t="shared" si="65"/>
        <v>294619.09999999998</v>
      </c>
      <c r="K160" s="62">
        <f t="shared" si="65"/>
        <v>294619.09999999998</v>
      </c>
      <c r="L160" s="62">
        <f t="shared" si="65"/>
        <v>294619.09999999998</v>
      </c>
      <c r="M160" s="62">
        <f t="shared" si="65"/>
        <v>294619.09999999998</v>
      </c>
      <c r="N160" s="62">
        <f t="shared" si="65"/>
        <v>2097385.9999999995</v>
      </c>
      <c r="O160" s="51"/>
    </row>
    <row r="161" spans="1:15" ht="15" customHeight="1" x14ac:dyDescent="0.25">
      <c r="A161" s="310"/>
      <c r="B161" s="293"/>
      <c r="C161" s="304" t="s">
        <v>16</v>
      </c>
      <c r="D161" s="173"/>
      <c r="E161" s="173"/>
      <c r="F161" s="44">
        <f>F162+F163</f>
        <v>0</v>
      </c>
      <c r="G161" s="44">
        <f t="shared" ref="G161:N161" si="66">G162+G163</f>
        <v>0</v>
      </c>
      <c r="H161" s="44">
        <f t="shared" si="66"/>
        <v>728231.7</v>
      </c>
      <c r="I161" s="44">
        <f t="shared" si="66"/>
        <v>190677.9</v>
      </c>
      <c r="J161" s="44">
        <f t="shared" si="66"/>
        <v>294619.09999999998</v>
      </c>
      <c r="K161" s="44">
        <f t="shared" si="66"/>
        <v>294619.09999999998</v>
      </c>
      <c r="L161" s="44">
        <f t="shared" si="66"/>
        <v>294619.09999999998</v>
      </c>
      <c r="M161" s="44">
        <f t="shared" si="66"/>
        <v>294619.09999999998</v>
      </c>
      <c r="N161" s="44">
        <f t="shared" si="66"/>
        <v>2097385.9999999995</v>
      </c>
      <c r="O161" s="51"/>
    </row>
    <row r="162" spans="1:15" ht="15" customHeight="1" x14ac:dyDescent="0.25">
      <c r="A162" s="310"/>
      <c r="B162" s="293"/>
      <c r="C162" s="304"/>
      <c r="D162" s="171">
        <v>891</v>
      </c>
      <c r="E162" s="171" t="s">
        <v>3116</v>
      </c>
      <c r="F162" s="44">
        <v>0</v>
      </c>
      <c r="G162" s="44">
        <v>0</v>
      </c>
      <c r="H162" s="44">
        <v>489663.3</v>
      </c>
      <c r="I162" s="44">
        <v>0</v>
      </c>
      <c r="J162" s="44">
        <v>0</v>
      </c>
      <c r="K162" s="44">
        <v>0</v>
      </c>
      <c r="L162" s="44">
        <v>0</v>
      </c>
      <c r="M162" s="44">
        <v>0</v>
      </c>
      <c r="N162" s="44">
        <f t="shared" ref="N162:N163" si="67">F162+G162+H162+I162+J162+K162+L162+M162</f>
        <v>489663.3</v>
      </c>
      <c r="O162" s="51"/>
    </row>
    <row r="163" spans="1:15" ht="15" customHeight="1" x14ac:dyDescent="0.25">
      <c r="A163" s="311"/>
      <c r="B163" s="293"/>
      <c r="C163" s="304"/>
      <c r="D163" s="171">
        <v>891</v>
      </c>
      <c r="E163" s="171" t="s">
        <v>3117</v>
      </c>
      <c r="F163" s="44">
        <v>0</v>
      </c>
      <c r="G163" s="44">
        <v>0</v>
      </c>
      <c r="H163" s="44">
        <v>238568.4</v>
      </c>
      <c r="I163" s="44">
        <v>190677.9</v>
      </c>
      <c r="J163" s="44">
        <v>294619.09999999998</v>
      </c>
      <c r="K163" s="44">
        <v>294619.09999999998</v>
      </c>
      <c r="L163" s="44">
        <v>294619.09999999998</v>
      </c>
      <c r="M163" s="44">
        <v>294619.09999999998</v>
      </c>
      <c r="N163" s="44">
        <f t="shared" si="67"/>
        <v>1607722.6999999997</v>
      </c>
      <c r="O163" s="51"/>
    </row>
    <row r="164" spans="1:15" ht="30.75" customHeight="1" x14ac:dyDescent="0.25">
      <c r="A164" s="289">
        <v>25</v>
      </c>
      <c r="B164" s="293" t="s">
        <v>265</v>
      </c>
      <c r="C164" s="63" t="s">
        <v>507</v>
      </c>
      <c r="D164" s="64"/>
      <c r="E164" s="64"/>
      <c r="F164" s="62">
        <f>F167</f>
        <v>921942.9</v>
      </c>
      <c r="G164" s="62">
        <f>G167+G166</f>
        <v>1032479.4</v>
      </c>
      <c r="H164" s="62">
        <f>H167+H166</f>
        <v>1088549.8</v>
      </c>
      <c r="I164" s="62">
        <f>I167+I166</f>
        <v>1161482.7</v>
      </c>
      <c r="J164" s="62">
        <f t="shared" ref="J164:M164" si="68">J167</f>
        <v>1239302</v>
      </c>
      <c r="K164" s="62">
        <f t="shared" si="68"/>
        <v>1322335.2</v>
      </c>
      <c r="L164" s="62">
        <f t="shared" si="68"/>
        <v>1410931.5</v>
      </c>
      <c r="M164" s="62">
        <f t="shared" si="68"/>
        <v>1505464.1</v>
      </c>
      <c r="N164" s="62">
        <f>N165+N167</f>
        <v>9682487.5999999996</v>
      </c>
      <c r="O164" s="51"/>
    </row>
    <row r="165" spans="1:15" ht="17.25" customHeight="1" x14ac:dyDescent="0.25">
      <c r="A165" s="289"/>
      <c r="B165" s="293"/>
      <c r="C165" s="305" t="s">
        <v>16</v>
      </c>
      <c r="D165" s="173"/>
      <c r="E165" s="173"/>
      <c r="F165" s="44">
        <v>0</v>
      </c>
      <c r="G165" s="44">
        <f>G166</f>
        <v>28503.5</v>
      </c>
      <c r="H165" s="44">
        <f>H166</f>
        <v>0</v>
      </c>
      <c r="I165" s="44">
        <f>I166</f>
        <v>0</v>
      </c>
      <c r="J165" s="44">
        <v>0</v>
      </c>
      <c r="K165" s="44">
        <v>0</v>
      </c>
      <c r="L165" s="44">
        <v>0</v>
      </c>
      <c r="M165" s="44">
        <v>0</v>
      </c>
      <c r="N165" s="44">
        <f>G165</f>
        <v>28503.5</v>
      </c>
      <c r="O165" s="51"/>
    </row>
    <row r="166" spans="1:15" ht="17.25" customHeight="1" x14ac:dyDescent="0.25">
      <c r="A166" s="289"/>
      <c r="B166" s="293"/>
      <c r="C166" s="307"/>
      <c r="D166" s="171">
        <v>891</v>
      </c>
      <c r="E166" s="171" t="s">
        <v>1508</v>
      </c>
      <c r="F166" s="44">
        <v>0</v>
      </c>
      <c r="G166" s="44">
        <v>28503.5</v>
      </c>
      <c r="H166" s="44">
        <v>0</v>
      </c>
      <c r="I166" s="44">
        <v>0</v>
      </c>
      <c r="J166" s="44">
        <v>0</v>
      </c>
      <c r="K166" s="44">
        <v>0</v>
      </c>
      <c r="L166" s="44">
        <v>0</v>
      </c>
      <c r="M166" s="44">
        <v>0</v>
      </c>
      <c r="N166" s="44">
        <f>G166</f>
        <v>28503.5</v>
      </c>
      <c r="O166" s="51"/>
    </row>
    <row r="167" spans="1:15" ht="15.75" customHeight="1" x14ac:dyDescent="0.25">
      <c r="A167" s="289"/>
      <c r="B167" s="293"/>
      <c r="C167" s="192" t="s">
        <v>509</v>
      </c>
      <c r="D167" s="192"/>
      <c r="E167" s="188"/>
      <c r="F167" s="189">
        <v>921942.9</v>
      </c>
      <c r="G167" s="189">
        <v>1003975.9</v>
      </c>
      <c r="H167" s="189">
        <v>1088549.8</v>
      </c>
      <c r="I167" s="189">
        <v>1161482.7</v>
      </c>
      <c r="J167" s="189">
        <v>1239302</v>
      </c>
      <c r="K167" s="189">
        <v>1322335.2</v>
      </c>
      <c r="L167" s="189">
        <v>1410931.5</v>
      </c>
      <c r="M167" s="189">
        <v>1505464.1</v>
      </c>
      <c r="N167" s="189">
        <f>F167+G167+H167+I167+J167+K167+L167+M167</f>
        <v>9653984.0999999996</v>
      </c>
      <c r="O167" s="51"/>
    </row>
    <row r="168" spans="1:15" ht="15" customHeight="1" x14ac:dyDescent="0.25">
      <c r="A168" s="289">
        <v>26</v>
      </c>
      <c r="B168" s="308" t="s">
        <v>583</v>
      </c>
      <c r="C168" s="63" t="s">
        <v>507</v>
      </c>
      <c r="D168" s="64"/>
      <c r="E168" s="64"/>
      <c r="F168" s="62">
        <f>F169+F182+F183+F184</f>
        <v>4415381.5</v>
      </c>
      <c r="G168" s="62">
        <f t="shared" ref="G168:N168" si="69">G169+G182+G183+G184</f>
        <v>2788163.3</v>
      </c>
      <c r="H168" s="62">
        <f t="shared" si="69"/>
        <v>2935864.6</v>
      </c>
      <c r="I168" s="62">
        <f>I169+I182+I183+I184</f>
        <v>3077117.5999999996</v>
      </c>
      <c r="J168" s="62">
        <f t="shared" si="69"/>
        <v>3143111.9</v>
      </c>
      <c r="K168" s="62">
        <f t="shared" si="69"/>
        <v>3323174</v>
      </c>
      <c r="L168" s="62">
        <f t="shared" si="69"/>
        <v>3515300.3</v>
      </c>
      <c r="M168" s="62">
        <f t="shared" si="69"/>
        <v>3720298.9</v>
      </c>
      <c r="N168" s="62">
        <f t="shared" si="69"/>
        <v>26918412.099999998</v>
      </c>
      <c r="O168" s="51"/>
    </row>
    <row r="169" spans="1:15" ht="15" customHeight="1" x14ac:dyDescent="0.25">
      <c r="A169" s="289"/>
      <c r="B169" s="308"/>
      <c r="C169" s="305" t="s">
        <v>16</v>
      </c>
      <c r="D169" s="173"/>
      <c r="E169" s="173"/>
      <c r="F169" s="44">
        <f>F170+F171+F172+F173+F174+F175+F176+F177+F178+F179+F180+F181</f>
        <v>1566383.9</v>
      </c>
      <c r="G169" s="44">
        <f t="shared" ref="G169:M169" si="70">G170+G171+G172+G173+G174+G175+G176+G177+G178+G179+G180+G181</f>
        <v>442515.5</v>
      </c>
      <c r="H169" s="44">
        <f t="shared" si="70"/>
        <v>377361.9</v>
      </c>
      <c r="I169" s="44">
        <f t="shared" si="70"/>
        <v>344046.2</v>
      </c>
      <c r="J169" s="44">
        <f t="shared" si="70"/>
        <v>222987.59999999998</v>
      </c>
      <c r="K169" s="44">
        <f t="shared" si="70"/>
        <v>222987.59999999998</v>
      </c>
      <c r="L169" s="44">
        <f t="shared" si="70"/>
        <v>222987.59999999998</v>
      </c>
      <c r="M169" s="44">
        <f t="shared" si="70"/>
        <v>222987.59999999998</v>
      </c>
      <c r="N169" s="44">
        <f>SUM(N170:N181)</f>
        <v>3622257.9</v>
      </c>
      <c r="O169" s="51"/>
    </row>
    <row r="170" spans="1:15" ht="15" customHeight="1" x14ac:dyDescent="0.25">
      <c r="A170" s="289"/>
      <c r="B170" s="308"/>
      <c r="C170" s="306"/>
      <c r="D170" s="171">
        <v>891</v>
      </c>
      <c r="E170" s="171" t="s">
        <v>584</v>
      </c>
      <c r="F170" s="44">
        <f>1084539.3-27245.1</f>
        <v>1057294.2</v>
      </c>
      <c r="G170" s="44">
        <v>0</v>
      </c>
      <c r="H170" s="44">
        <v>0</v>
      </c>
      <c r="I170" s="44">
        <v>0</v>
      </c>
      <c r="J170" s="44">
        <v>0</v>
      </c>
      <c r="K170" s="44">
        <v>0</v>
      </c>
      <c r="L170" s="44">
        <v>0</v>
      </c>
      <c r="M170" s="44">
        <v>0</v>
      </c>
      <c r="N170" s="44">
        <f t="shared" ref="N170:N184" si="71">F170+G170+H170+I170+J170+K170+L170+M170</f>
        <v>1057294.2</v>
      </c>
      <c r="O170" s="51"/>
    </row>
    <row r="171" spans="1:15" ht="15" customHeight="1" x14ac:dyDescent="0.25">
      <c r="A171" s="289"/>
      <c r="B171" s="308"/>
      <c r="C171" s="306"/>
      <c r="D171" s="171">
        <v>891</v>
      </c>
      <c r="E171" s="171" t="s">
        <v>585</v>
      </c>
      <c r="F171" s="44">
        <v>34553</v>
      </c>
      <c r="G171" s="44">
        <v>19199.099999999999</v>
      </c>
      <c r="H171" s="44">
        <v>20781.599999999999</v>
      </c>
      <c r="I171" s="44">
        <v>23522.3</v>
      </c>
      <c r="J171" s="44">
        <v>26130.9</v>
      </c>
      <c r="K171" s="44">
        <v>26130.9</v>
      </c>
      <c r="L171" s="44">
        <v>26130.9</v>
      </c>
      <c r="M171" s="44">
        <v>26130.9</v>
      </c>
      <c r="N171" s="44">
        <f t="shared" si="71"/>
        <v>202579.59999999998</v>
      </c>
      <c r="O171" s="51"/>
    </row>
    <row r="172" spans="1:15" ht="15" customHeight="1" x14ac:dyDescent="0.25">
      <c r="A172" s="289"/>
      <c r="B172" s="308"/>
      <c r="C172" s="306"/>
      <c r="D172" s="171">
        <v>891</v>
      </c>
      <c r="E172" s="171" t="s">
        <v>586</v>
      </c>
      <c r="F172" s="44">
        <v>13843.2</v>
      </c>
      <c r="G172" s="44">
        <v>14775.6</v>
      </c>
      <c r="H172" s="44">
        <v>18439.900000000001</v>
      </c>
      <c r="I172" s="44">
        <v>20874</v>
      </c>
      <c r="J172" s="44">
        <v>23191</v>
      </c>
      <c r="K172" s="44">
        <v>23191</v>
      </c>
      <c r="L172" s="44">
        <v>23191</v>
      </c>
      <c r="M172" s="44">
        <v>23191</v>
      </c>
      <c r="N172" s="44">
        <f t="shared" si="71"/>
        <v>160696.70000000001</v>
      </c>
      <c r="O172" s="51"/>
    </row>
    <row r="173" spans="1:15" ht="15" customHeight="1" x14ac:dyDescent="0.25">
      <c r="A173" s="289"/>
      <c r="B173" s="308"/>
      <c r="C173" s="306"/>
      <c r="D173" s="171">
        <v>891</v>
      </c>
      <c r="E173" s="171" t="s">
        <v>587</v>
      </c>
      <c r="F173" s="44">
        <v>148223.6</v>
      </c>
      <c r="G173" s="44">
        <v>0</v>
      </c>
      <c r="H173" s="44">
        <v>0</v>
      </c>
      <c r="I173" s="44">
        <v>0</v>
      </c>
      <c r="J173" s="44">
        <v>0</v>
      </c>
      <c r="K173" s="44">
        <v>0</v>
      </c>
      <c r="L173" s="44">
        <v>0</v>
      </c>
      <c r="M173" s="44">
        <v>0</v>
      </c>
      <c r="N173" s="44">
        <f t="shared" si="71"/>
        <v>148223.6</v>
      </c>
      <c r="O173" s="51"/>
    </row>
    <row r="174" spans="1:15" ht="15" customHeight="1" x14ac:dyDescent="0.25">
      <c r="A174" s="289"/>
      <c r="B174" s="308"/>
      <c r="C174" s="306"/>
      <c r="D174" s="171">
        <v>891</v>
      </c>
      <c r="E174" s="171" t="s">
        <v>588</v>
      </c>
      <c r="F174" s="44">
        <v>57119.7</v>
      </c>
      <c r="G174" s="44">
        <v>66253.7</v>
      </c>
      <c r="H174" s="44">
        <v>77688.399999999994</v>
      </c>
      <c r="I174" s="44">
        <v>84535.9</v>
      </c>
      <c r="J174" s="44">
        <v>91234.5</v>
      </c>
      <c r="K174" s="44">
        <v>91234.5</v>
      </c>
      <c r="L174" s="44">
        <v>91234.5</v>
      </c>
      <c r="M174" s="44">
        <v>91234.5</v>
      </c>
      <c r="N174" s="44">
        <f t="shared" si="71"/>
        <v>650535.69999999995</v>
      </c>
      <c r="O174" s="51"/>
    </row>
    <row r="175" spans="1:15" ht="15" customHeight="1" x14ac:dyDescent="0.25">
      <c r="A175" s="289"/>
      <c r="B175" s="308"/>
      <c r="C175" s="306"/>
      <c r="D175" s="171">
        <v>891</v>
      </c>
      <c r="E175" s="171" t="s">
        <v>589</v>
      </c>
      <c r="F175" s="44">
        <v>22070.2</v>
      </c>
      <c r="G175" s="44">
        <v>24917.9</v>
      </c>
      <c r="H175" s="44">
        <v>26921.9</v>
      </c>
      <c r="I175" s="44">
        <v>27623</v>
      </c>
      <c r="J175" s="44">
        <v>28290.400000000001</v>
      </c>
      <c r="K175" s="44">
        <v>28290.400000000001</v>
      </c>
      <c r="L175" s="44">
        <v>28290.400000000001</v>
      </c>
      <c r="M175" s="44">
        <v>28290.400000000001</v>
      </c>
      <c r="N175" s="44">
        <f t="shared" si="71"/>
        <v>214694.59999999998</v>
      </c>
      <c r="O175" s="51"/>
    </row>
    <row r="176" spans="1:15" ht="15" customHeight="1" x14ac:dyDescent="0.25">
      <c r="A176" s="289"/>
      <c r="B176" s="308"/>
      <c r="C176" s="306"/>
      <c r="D176" s="171">
        <v>891</v>
      </c>
      <c r="E176" s="171" t="s">
        <v>590</v>
      </c>
      <c r="F176" s="44">
        <v>164059.9</v>
      </c>
      <c r="G176" s="44">
        <v>166186</v>
      </c>
      <c r="H176" s="44">
        <v>183926.9</v>
      </c>
      <c r="I176" s="44">
        <v>138198.39999999999</v>
      </c>
      <c r="J176" s="44">
        <v>4150.2</v>
      </c>
      <c r="K176" s="44">
        <v>4150.2</v>
      </c>
      <c r="L176" s="44">
        <v>4150.2</v>
      </c>
      <c r="M176" s="44">
        <v>4150.2</v>
      </c>
      <c r="N176" s="44">
        <f t="shared" si="71"/>
        <v>668971.99999999988</v>
      </c>
      <c r="O176" s="51"/>
    </row>
    <row r="177" spans="1:15" ht="15" customHeight="1" x14ac:dyDescent="0.25">
      <c r="A177" s="289"/>
      <c r="B177" s="308"/>
      <c r="C177" s="306"/>
      <c r="D177" s="171">
        <v>891</v>
      </c>
      <c r="E177" s="171" t="s">
        <v>591</v>
      </c>
      <c r="F177" s="44">
        <v>3936.1</v>
      </c>
      <c r="G177" s="44">
        <v>8063.9</v>
      </c>
      <c r="H177" s="44">
        <v>11345.9</v>
      </c>
      <c r="I177" s="44">
        <v>11345.9</v>
      </c>
      <c r="J177" s="44">
        <v>11345.9</v>
      </c>
      <c r="K177" s="44">
        <v>11345.9</v>
      </c>
      <c r="L177" s="44">
        <v>11345.9</v>
      </c>
      <c r="M177" s="44">
        <v>11345.9</v>
      </c>
      <c r="N177" s="44">
        <f t="shared" si="71"/>
        <v>80075.399999999994</v>
      </c>
      <c r="O177" s="51"/>
    </row>
    <row r="178" spans="1:15" ht="15" customHeight="1" x14ac:dyDescent="0.25">
      <c r="A178" s="289"/>
      <c r="B178" s="308"/>
      <c r="C178" s="306"/>
      <c r="D178" s="171">
        <v>891</v>
      </c>
      <c r="E178" s="171" t="s">
        <v>592</v>
      </c>
      <c r="F178" s="44">
        <v>1740.8</v>
      </c>
      <c r="G178" s="44">
        <v>996.4</v>
      </c>
      <c r="H178" s="44">
        <v>996.4</v>
      </c>
      <c r="I178" s="44">
        <v>996.4</v>
      </c>
      <c r="J178" s="44">
        <v>996.4</v>
      </c>
      <c r="K178" s="44">
        <v>996.4</v>
      </c>
      <c r="L178" s="44">
        <v>996.4</v>
      </c>
      <c r="M178" s="44">
        <v>996.4</v>
      </c>
      <c r="N178" s="44">
        <f t="shared" si="71"/>
        <v>8715.5999999999985</v>
      </c>
      <c r="O178" s="51"/>
    </row>
    <row r="179" spans="1:15" ht="15" customHeight="1" x14ac:dyDescent="0.25">
      <c r="A179" s="289"/>
      <c r="B179" s="308"/>
      <c r="C179" s="306"/>
      <c r="D179" s="171">
        <v>891</v>
      </c>
      <c r="E179" s="171" t="s">
        <v>593</v>
      </c>
      <c r="F179" s="44">
        <v>43159.6</v>
      </c>
      <c r="G179" s="44">
        <v>53111.7</v>
      </c>
      <c r="H179" s="44">
        <v>37260.9</v>
      </c>
      <c r="I179" s="44">
        <v>36950.300000000003</v>
      </c>
      <c r="J179" s="44">
        <v>37648.300000000003</v>
      </c>
      <c r="K179" s="44">
        <v>37648.300000000003</v>
      </c>
      <c r="L179" s="44">
        <v>37648.300000000003</v>
      </c>
      <c r="M179" s="44">
        <v>37648.300000000003</v>
      </c>
      <c r="N179" s="44">
        <f>F179+G179+H179+I179+J179+K179+L179+M179</f>
        <v>321075.69999999995</v>
      </c>
      <c r="O179" s="51"/>
    </row>
    <row r="180" spans="1:15" ht="15" customHeight="1" x14ac:dyDescent="0.25">
      <c r="A180" s="289"/>
      <c r="B180" s="308"/>
      <c r="C180" s="306"/>
      <c r="D180" s="171">
        <v>891</v>
      </c>
      <c r="E180" s="171" t="s">
        <v>1130</v>
      </c>
      <c r="F180" s="44">
        <v>420.4</v>
      </c>
      <c r="G180" s="44">
        <v>1681.8</v>
      </c>
      <c r="H180" s="44">
        <v>0</v>
      </c>
      <c r="I180" s="44">
        <v>0</v>
      </c>
      <c r="J180" s="44">
        <v>0</v>
      </c>
      <c r="K180" s="44">
        <v>0</v>
      </c>
      <c r="L180" s="44">
        <v>0</v>
      </c>
      <c r="M180" s="44">
        <v>0</v>
      </c>
      <c r="N180" s="44">
        <f t="shared" ref="N180:N181" si="72">F180+G180+H180+I180+J180+K180+L180+M180</f>
        <v>2102.1999999999998</v>
      </c>
      <c r="O180" s="51"/>
    </row>
    <row r="181" spans="1:15" ht="15" customHeight="1" x14ac:dyDescent="0.25">
      <c r="A181" s="289"/>
      <c r="B181" s="308"/>
      <c r="C181" s="307"/>
      <c r="D181" s="171">
        <v>891</v>
      </c>
      <c r="E181" s="171" t="s">
        <v>1131</v>
      </c>
      <c r="F181" s="44">
        <v>19963.2</v>
      </c>
      <c r="G181" s="44">
        <v>87329.4</v>
      </c>
      <c r="H181" s="44">
        <v>0</v>
      </c>
      <c r="I181" s="44">
        <v>0</v>
      </c>
      <c r="J181" s="44">
        <v>0</v>
      </c>
      <c r="K181" s="44">
        <v>0</v>
      </c>
      <c r="L181" s="44">
        <v>0</v>
      </c>
      <c r="M181" s="44">
        <v>0</v>
      </c>
      <c r="N181" s="44">
        <f t="shared" si="72"/>
        <v>107292.59999999999</v>
      </c>
      <c r="O181" s="51"/>
    </row>
    <row r="182" spans="1:15" x14ac:dyDescent="0.25">
      <c r="A182" s="289"/>
      <c r="B182" s="308"/>
      <c r="C182" s="172" t="s">
        <v>508</v>
      </c>
      <c r="D182" s="171">
        <v>851</v>
      </c>
      <c r="E182" s="171" t="s">
        <v>584</v>
      </c>
      <c r="F182" s="44">
        <v>849714.2</v>
      </c>
      <c r="G182" s="44">
        <v>0</v>
      </c>
      <c r="H182" s="44">
        <v>0</v>
      </c>
      <c r="I182" s="44">
        <f t="shared" ref="I182:M182" si="73">H182</f>
        <v>0</v>
      </c>
      <c r="J182" s="44">
        <f t="shared" si="73"/>
        <v>0</v>
      </c>
      <c r="K182" s="44">
        <f t="shared" si="73"/>
        <v>0</v>
      </c>
      <c r="L182" s="44">
        <f t="shared" si="73"/>
        <v>0</v>
      </c>
      <c r="M182" s="44">
        <f t="shared" si="73"/>
        <v>0</v>
      </c>
      <c r="N182" s="44">
        <f t="shared" si="71"/>
        <v>849714.2</v>
      </c>
      <c r="O182" s="51"/>
    </row>
    <row r="183" spans="1:15" x14ac:dyDescent="0.25">
      <c r="A183" s="289"/>
      <c r="B183" s="308"/>
      <c r="C183" s="172" t="s">
        <v>1245</v>
      </c>
      <c r="D183" s="171">
        <v>871</v>
      </c>
      <c r="E183" s="171" t="s">
        <v>587</v>
      </c>
      <c r="F183" s="44">
        <v>0</v>
      </c>
      <c r="G183" s="44">
        <v>168471.5</v>
      </c>
      <c r="H183" s="44">
        <v>197923.1</v>
      </c>
      <c r="I183" s="44">
        <v>214333</v>
      </c>
      <c r="J183" s="44">
        <v>232630.39999999999</v>
      </c>
      <c r="K183" s="44">
        <v>232630.39999999999</v>
      </c>
      <c r="L183" s="44">
        <v>232630.39999999999</v>
      </c>
      <c r="M183" s="44">
        <v>232630.39999999999</v>
      </c>
      <c r="N183" s="44">
        <f t="shared" si="71"/>
        <v>1511249.2</v>
      </c>
      <c r="O183" s="51"/>
    </row>
    <row r="184" spans="1:15" ht="15" customHeight="1" x14ac:dyDescent="0.25">
      <c r="A184" s="289"/>
      <c r="B184" s="308"/>
      <c r="C184" s="187" t="s">
        <v>509</v>
      </c>
      <c r="D184" s="188"/>
      <c r="E184" s="188"/>
      <c r="F184" s="189">
        <v>1999283.4</v>
      </c>
      <c r="G184" s="189">
        <v>2177176.2999999998</v>
      </c>
      <c r="H184" s="189">
        <v>2360579.6</v>
      </c>
      <c r="I184" s="189">
        <v>2518738.4</v>
      </c>
      <c r="J184" s="189">
        <v>2687493.9</v>
      </c>
      <c r="K184" s="189">
        <v>2867556</v>
      </c>
      <c r="L184" s="189">
        <v>3059682.3</v>
      </c>
      <c r="M184" s="189">
        <v>3264680.9</v>
      </c>
      <c r="N184" s="189">
        <f t="shared" si="71"/>
        <v>20935190.799999997</v>
      </c>
      <c r="O184" s="51"/>
    </row>
    <row r="185" spans="1:15" ht="21" customHeight="1" x14ac:dyDescent="0.25">
      <c r="A185" s="289">
        <v>27</v>
      </c>
      <c r="B185" s="293" t="s">
        <v>594</v>
      </c>
      <c r="C185" s="63" t="s">
        <v>507</v>
      </c>
      <c r="D185" s="64"/>
      <c r="E185" s="64"/>
      <c r="F185" s="62">
        <f>F186</f>
        <v>51500</v>
      </c>
      <c r="G185" s="62">
        <f t="shared" ref="G185:N185" si="74">G186</f>
        <v>54584.9</v>
      </c>
      <c r="H185" s="62">
        <f t="shared" si="74"/>
        <v>71743.799999999988</v>
      </c>
      <c r="I185" s="62">
        <f t="shared" si="74"/>
        <v>56768.3</v>
      </c>
      <c r="J185" s="62">
        <f t="shared" si="74"/>
        <v>56768.3</v>
      </c>
      <c r="K185" s="62">
        <f t="shared" si="74"/>
        <v>56768.3</v>
      </c>
      <c r="L185" s="62">
        <f t="shared" si="74"/>
        <v>56768.3</v>
      </c>
      <c r="M185" s="62">
        <f t="shared" si="74"/>
        <v>56768.3</v>
      </c>
      <c r="N185" s="62">
        <f t="shared" si="74"/>
        <v>461670.20000000007</v>
      </c>
      <c r="O185" s="51"/>
    </row>
    <row r="186" spans="1:15" ht="21" customHeight="1" x14ac:dyDescent="0.25">
      <c r="A186" s="289"/>
      <c r="B186" s="293"/>
      <c r="C186" s="304" t="s">
        <v>16</v>
      </c>
      <c r="D186" s="173"/>
      <c r="E186" s="173"/>
      <c r="F186" s="44">
        <f>F187+F188</f>
        <v>51500</v>
      </c>
      <c r="G186" s="44">
        <f t="shared" ref="G186:N186" si="75">G187+G188</f>
        <v>54584.9</v>
      </c>
      <c r="H186" s="44">
        <f t="shared" si="75"/>
        <v>71743.799999999988</v>
      </c>
      <c r="I186" s="44">
        <f t="shared" si="75"/>
        <v>56768.3</v>
      </c>
      <c r="J186" s="44">
        <f t="shared" si="75"/>
        <v>56768.3</v>
      </c>
      <c r="K186" s="44">
        <f t="shared" si="75"/>
        <v>56768.3</v>
      </c>
      <c r="L186" s="44">
        <f t="shared" si="75"/>
        <v>56768.3</v>
      </c>
      <c r="M186" s="44">
        <f t="shared" si="75"/>
        <v>56768.3</v>
      </c>
      <c r="N186" s="44">
        <f t="shared" si="75"/>
        <v>461670.20000000007</v>
      </c>
      <c r="O186" s="51"/>
    </row>
    <row r="187" spans="1:15" ht="21" customHeight="1" x14ac:dyDescent="0.25">
      <c r="A187" s="289"/>
      <c r="B187" s="293"/>
      <c r="C187" s="304"/>
      <c r="D187" s="171">
        <v>891</v>
      </c>
      <c r="E187" s="171" t="s">
        <v>595</v>
      </c>
      <c r="F187" s="44">
        <v>1500</v>
      </c>
      <c r="G187" s="44">
        <v>1734.9</v>
      </c>
      <c r="H187" s="44">
        <v>1734.9</v>
      </c>
      <c r="I187" s="44">
        <v>1734.9</v>
      </c>
      <c r="J187" s="44">
        <v>1734.9</v>
      </c>
      <c r="K187" s="44">
        <v>1734.9</v>
      </c>
      <c r="L187" s="44">
        <v>1734.9</v>
      </c>
      <c r="M187" s="44">
        <v>1734.9</v>
      </c>
      <c r="N187" s="44">
        <f t="shared" ref="N187:N188" si="76">F187+G187+H187+I187+J187+K187+L187+M187</f>
        <v>13644.3</v>
      </c>
      <c r="O187" s="51"/>
    </row>
    <row r="188" spans="1:15" ht="21" customHeight="1" x14ac:dyDescent="0.25">
      <c r="A188" s="289"/>
      <c r="B188" s="293"/>
      <c r="C188" s="304"/>
      <c r="D188" s="171">
        <v>891</v>
      </c>
      <c r="E188" s="171" t="s">
        <v>596</v>
      </c>
      <c r="F188" s="44">
        <v>50000</v>
      </c>
      <c r="G188" s="44">
        <v>52850</v>
      </c>
      <c r="H188" s="44">
        <v>70008.899999999994</v>
      </c>
      <c r="I188" s="44">
        <v>55033.4</v>
      </c>
      <c r="J188" s="44">
        <v>55033.4</v>
      </c>
      <c r="K188" s="44">
        <v>55033.4</v>
      </c>
      <c r="L188" s="44">
        <v>55033.4</v>
      </c>
      <c r="M188" s="44">
        <v>55033.4</v>
      </c>
      <c r="N188" s="44">
        <f t="shared" si="76"/>
        <v>448025.90000000008</v>
      </c>
      <c r="O188" s="51"/>
    </row>
    <row r="189" spans="1:15" ht="15" customHeight="1" x14ac:dyDescent="0.25">
      <c r="A189" s="294">
        <v>28</v>
      </c>
      <c r="B189" s="301" t="s">
        <v>1597</v>
      </c>
      <c r="C189" s="63" t="s">
        <v>507</v>
      </c>
      <c r="D189" s="65"/>
      <c r="E189" s="65"/>
      <c r="F189" s="62">
        <f>F190</f>
        <v>0</v>
      </c>
      <c r="G189" s="62">
        <f t="shared" ref="G189:N189" si="77">G190</f>
        <v>0</v>
      </c>
      <c r="H189" s="62">
        <f t="shared" si="77"/>
        <v>73895</v>
      </c>
      <c r="I189" s="62">
        <f t="shared" si="77"/>
        <v>31888.7</v>
      </c>
      <c r="J189" s="62">
        <f t="shared" si="77"/>
        <v>31154.1</v>
      </c>
      <c r="K189" s="62">
        <f t="shared" si="77"/>
        <v>31154.1</v>
      </c>
      <c r="L189" s="62">
        <f t="shared" si="77"/>
        <v>31154.1</v>
      </c>
      <c r="M189" s="62">
        <f t="shared" si="77"/>
        <v>31154.1</v>
      </c>
      <c r="N189" s="62">
        <f t="shared" si="77"/>
        <v>230400.1</v>
      </c>
      <c r="O189" s="51"/>
    </row>
    <row r="190" spans="1:15" ht="15" customHeight="1" x14ac:dyDescent="0.25">
      <c r="A190" s="295"/>
      <c r="B190" s="302"/>
      <c r="C190" s="304" t="s">
        <v>16</v>
      </c>
      <c r="D190" s="173"/>
      <c r="E190" s="173"/>
      <c r="F190" s="44">
        <f t="shared" ref="F190:N190" si="78">F191</f>
        <v>0</v>
      </c>
      <c r="G190" s="44">
        <f t="shared" si="78"/>
        <v>0</v>
      </c>
      <c r="H190" s="44">
        <f t="shared" si="78"/>
        <v>73895</v>
      </c>
      <c r="I190" s="44">
        <f t="shared" si="78"/>
        <v>31888.7</v>
      </c>
      <c r="J190" s="44">
        <f t="shared" si="78"/>
        <v>31154.1</v>
      </c>
      <c r="K190" s="44">
        <f t="shared" si="78"/>
        <v>31154.1</v>
      </c>
      <c r="L190" s="44">
        <f t="shared" si="78"/>
        <v>31154.1</v>
      </c>
      <c r="M190" s="44">
        <f t="shared" si="78"/>
        <v>31154.1</v>
      </c>
      <c r="N190" s="44">
        <f t="shared" si="78"/>
        <v>230400.1</v>
      </c>
      <c r="O190" s="51"/>
    </row>
    <row r="191" spans="1:15" ht="15" customHeight="1" x14ac:dyDescent="0.25">
      <c r="A191" s="300"/>
      <c r="B191" s="303"/>
      <c r="C191" s="304"/>
      <c r="D191" s="171">
        <v>891</v>
      </c>
      <c r="E191" s="171" t="s">
        <v>3118</v>
      </c>
      <c r="F191" s="44">
        <v>0</v>
      </c>
      <c r="G191" s="44">
        <v>0</v>
      </c>
      <c r="H191" s="44">
        <v>73895</v>
      </c>
      <c r="I191" s="44">
        <v>31888.7</v>
      </c>
      <c r="J191" s="44">
        <v>31154.1</v>
      </c>
      <c r="K191" s="44">
        <v>31154.1</v>
      </c>
      <c r="L191" s="44">
        <v>31154.1</v>
      </c>
      <c r="M191" s="44">
        <v>31154.1</v>
      </c>
      <c r="N191" s="44">
        <f>F191+G191+H191+I191+J191+K191+L191+M191</f>
        <v>230400.1</v>
      </c>
      <c r="O191" s="51"/>
    </row>
    <row r="192" spans="1:15" ht="15" customHeight="1" x14ac:dyDescent="0.25">
      <c r="A192" s="289">
        <v>29</v>
      </c>
      <c r="B192" s="308" t="s">
        <v>597</v>
      </c>
      <c r="C192" s="63" t="s">
        <v>507</v>
      </c>
      <c r="D192" s="64"/>
      <c r="E192" s="64"/>
      <c r="F192" s="62">
        <f>F193+F195</f>
        <v>853746.29999999993</v>
      </c>
      <c r="G192" s="62">
        <f t="shared" ref="G192:N192" si="79">G193+G195</f>
        <v>953214.8</v>
      </c>
      <c r="H192" s="62">
        <f t="shared" si="79"/>
        <v>976260.6</v>
      </c>
      <c r="I192" s="62">
        <f t="shared" si="79"/>
        <v>1041670.1</v>
      </c>
      <c r="J192" s="62">
        <f t="shared" si="79"/>
        <v>1111461.8999999999</v>
      </c>
      <c r="K192" s="62">
        <f t="shared" si="79"/>
        <v>1185929.8999999999</v>
      </c>
      <c r="L192" s="62">
        <f t="shared" si="79"/>
        <v>1265387.2</v>
      </c>
      <c r="M192" s="62">
        <f t="shared" si="79"/>
        <v>1350168.2</v>
      </c>
      <c r="N192" s="62">
        <f t="shared" si="79"/>
        <v>8737839</v>
      </c>
      <c r="O192" s="51"/>
    </row>
    <row r="193" spans="1:15" ht="15" customHeight="1" x14ac:dyDescent="0.25">
      <c r="A193" s="289"/>
      <c r="B193" s="308"/>
      <c r="C193" s="304" t="s">
        <v>16</v>
      </c>
      <c r="D193" s="173"/>
      <c r="E193" s="173"/>
      <c r="F193" s="44">
        <f>F194</f>
        <v>85193.600000000006</v>
      </c>
      <c r="G193" s="44">
        <f t="shared" ref="G193:N199" si="80">G194</f>
        <v>128117.9</v>
      </c>
      <c r="H193" s="44">
        <f t="shared" si="80"/>
        <v>0</v>
      </c>
      <c r="I193" s="44">
        <f t="shared" si="80"/>
        <v>0</v>
      </c>
      <c r="J193" s="44">
        <f t="shared" si="80"/>
        <v>0</v>
      </c>
      <c r="K193" s="44">
        <f t="shared" si="80"/>
        <v>0</v>
      </c>
      <c r="L193" s="44">
        <f t="shared" si="80"/>
        <v>0</v>
      </c>
      <c r="M193" s="44">
        <f t="shared" si="80"/>
        <v>0</v>
      </c>
      <c r="N193" s="44">
        <f t="shared" si="80"/>
        <v>213311.5</v>
      </c>
      <c r="O193" s="51"/>
    </row>
    <row r="194" spans="1:15" ht="15" customHeight="1" x14ac:dyDescent="0.25">
      <c r="A194" s="289"/>
      <c r="B194" s="308"/>
      <c r="C194" s="304"/>
      <c r="D194" s="171">
        <v>891</v>
      </c>
      <c r="E194" s="171" t="s">
        <v>598</v>
      </c>
      <c r="F194" s="44">
        <v>85193.600000000006</v>
      </c>
      <c r="G194" s="44">
        <v>128117.9</v>
      </c>
      <c r="H194" s="44">
        <v>0</v>
      </c>
      <c r="I194" s="44">
        <v>0</v>
      </c>
      <c r="J194" s="44">
        <f>I194</f>
        <v>0</v>
      </c>
      <c r="K194" s="44">
        <f>J194</f>
        <v>0</v>
      </c>
      <c r="L194" s="44">
        <f>K194</f>
        <v>0</v>
      </c>
      <c r="M194" s="44">
        <f>L194</f>
        <v>0</v>
      </c>
      <c r="N194" s="44">
        <f>F194+G194+H194+I194+J194+K194+L194+M194</f>
        <v>213311.5</v>
      </c>
      <c r="O194" s="51"/>
    </row>
    <row r="195" spans="1:15" ht="15" customHeight="1" x14ac:dyDescent="0.25">
      <c r="A195" s="289"/>
      <c r="B195" s="308"/>
      <c r="C195" s="187" t="s">
        <v>509</v>
      </c>
      <c r="D195" s="188"/>
      <c r="E195" s="188"/>
      <c r="F195" s="189">
        <v>768552.7</v>
      </c>
      <c r="G195" s="189">
        <v>825096.9</v>
      </c>
      <c r="H195" s="189">
        <v>976260.6</v>
      </c>
      <c r="I195" s="189">
        <v>1041670.1</v>
      </c>
      <c r="J195" s="189">
        <v>1111461.8999999999</v>
      </c>
      <c r="K195" s="189">
        <v>1185929.8999999999</v>
      </c>
      <c r="L195" s="189">
        <v>1265387.2</v>
      </c>
      <c r="M195" s="189">
        <v>1350168.2</v>
      </c>
      <c r="N195" s="189">
        <f t="shared" ref="N195" si="81">F195+G195+H195+I195+J195+K195+L195+M195</f>
        <v>8524527.5</v>
      </c>
      <c r="O195" s="51"/>
    </row>
    <row r="196" spans="1:15" ht="15" customHeight="1" x14ac:dyDescent="0.25">
      <c r="A196" s="289">
        <v>30</v>
      </c>
      <c r="B196" s="308" t="s">
        <v>288</v>
      </c>
      <c r="C196" s="63" t="s">
        <v>507</v>
      </c>
      <c r="D196" s="64"/>
      <c r="E196" s="64"/>
      <c r="F196" s="62">
        <f t="shared" ref="F196:F199" si="82">F197</f>
        <v>94382.5</v>
      </c>
      <c r="G196" s="62">
        <f t="shared" si="80"/>
        <v>102735.9</v>
      </c>
      <c r="H196" s="62">
        <f t="shared" si="80"/>
        <v>117126.1</v>
      </c>
      <c r="I196" s="62">
        <f t="shared" si="80"/>
        <v>123817.60000000001</v>
      </c>
      <c r="J196" s="62">
        <f t="shared" si="80"/>
        <v>129987.5</v>
      </c>
      <c r="K196" s="62">
        <f t="shared" si="80"/>
        <v>129987.5</v>
      </c>
      <c r="L196" s="62">
        <f t="shared" si="80"/>
        <v>129987.5</v>
      </c>
      <c r="M196" s="62">
        <f t="shared" si="80"/>
        <v>129987.5</v>
      </c>
      <c r="N196" s="62">
        <f t="shared" si="80"/>
        <v>958012.1</v>
      </c>
      <c r="O196" s="51"/>
    </row>
    <row r="197" spans="1:15" ht="15" customHeight="1" x14ac:dyDescent="0.25">
      <c r="A197" s="289"/>
      <c r="B197" s="308"/>
      <c r="C197" s="304" t="s">
        <v>16</v>
      </c>
      <c r="D197" s="173"/>
      <c r="E197" s="173"/>
      <c r="F197" s="44">
        <f t="shared" si="82"/>
        <v>94382.5</v>
      </c>
      <c r="G197" s="44">
        <f t="shared" si="80"/>
        <v>102735.9</v>
      </c>
      <c r="H197" s="44">
        <f t="shared" si="80"/>
        <v>117126.1</v>
      </c>
      <c r="I197" s="44">
        <f t="shared" si="80"/>
        <v>123817.60000000001</v>
      </c>
      <c r="J197" s="44">
        <f t="shared" si="80"/>
        <v>129987.5</v>
      </c>
      <c r="K197" s="44">
        <f t="shared" si="80"/>
        <v>129987.5</v>
      </c>
      <c r="L197" s="44">
        <f t="shared" si="80"/>
        <v>129987.5</v>
      </c>
      <c r="M197" s="44">
        <f t="shared" si="80"/>
        <v>129987.5</v>
      </c>
      <c r="N197" s="44">
        <f t="shared" si="80"/>
        <v>958012.1</v>
      </c>
      <c r="O197" s="51"/>
    </row>
    <row r="198" spans="1:15" ht="15" customHeight="1" x14ac:dyDescent="0.25">
      <c r="A198" s="289"/>
      <c r="B198" s="308"/>
      <c r="C198" s="304"/>
      <c r="D198" s="171">
        <v>891</v>
      </c>
      <c r="E198" s="171" t="s">
        <v>599</v>
      </c>
      <c r="F198" s="44">
        <v>94382.5</v>
      </c>
      <c r="G198" s="44">
        <v>102735.9</v>
      </c>
      <c r="H198" s="44">
        <v>117126.1</v>
      </c>
      <c r="I198" s="44">
        <v>123817.60000000001</v>
      </c>
      <c r="J198" s="44">
        <v>129987.5</v>
      </c>
      <c r="K198" s="44">
        <v>129987.5</v>
      </c>
      <c r="L198" s="44">
        <v>129987.5</v>
      </c>
      <c r="M198" s="44">
        <v>129987.5</v>
      </c>
      <c r="N198" s="44">
        <f>F198+G198+H198+I198+J198+K198+L198+M198</f>
        <v>958012.1</v>
      </c>
      <c r="O198" s="51"/>
    </row>
    <row r="199" spans="1:15" ht="15" customHeight="1" x14ac:dyDescent="0.25">
      <c r="A199" s="289">
        <v>31</v>
      </c>
      <c r="B199" s="308" t="s">
        <v>310</v>
      </c>
      <c r="C199" s="63" t="s">
        <v>507</v>
      </c>
      <c r="D199" s="64"/>
      <c r="E199" s="64"/>
      <c r="F199" s="62">
        <f t="shared" si="82"/>
        <v>113085.9</v>
      </c>
      <c r="G199" s="62">
        <f t="shared" si="80"/>
        <v>172798.1</v>
      </c>
      <c r="H199" s="62">
        <f t="shared" si="80"/>
        <v>264723.09999999998</v>
      </c>
      <c r="I199" s="62">
        <f t="shared" si="80"/>
        <v>263223.09999999998</v>
      </c>
      <c r="J199" s="62">
        <f t="shared" si="80"/>
        <v>267973.09999999998</v>
      </c>
      <c r="K199" s="62">
        <f t="shared" si="80"/>
        <v>267973.09999999998</v>
      </c>
      <c r="L199" s="62">
        <f t="shared" si="80"/>
        <v>267973.09999999998</v>
      </c>
      <c r="M199" s="62">
        <f t="shared" si="80"/>
        <v>267973.09999999998</v>
      </c>
      <c r="N199" s="62">
        <f t="shared" si="80"/>
        <v>1885722.6</v>
      </c>
      <c r="O199" s="51"/>
    </row>
    <row r="200" spans="1:15" ht="15" customHeight="1" x14ac:dyDescent="0.25">
      <c r="A200" s="289"/>
      <c r="B200" s="308"/>
      <c r="C200" s="304" t="s">
        <v>16</v>
      </c>
      <c r="D200" s="173"/>
      <c r="E200" s="173"/>
      <c r="F200" s="44">
        <f>F201+F202+F204+F205+F203</f>
        <v>113085.9</v>
      </c>
      <c r="G200" s="44">
        <f t="shared" ref="G200:N200" si="83">G201+G202+G204+G205+G203</f>
        <v>172798.1</v>
      </c>
      <c r="H200" s="44">
        <f t="shared" si="83"/>
        <v>264723.09999999998</v>
      </c>
      <c r="I200" s="44">
        <f t="shared" si="83"/>
        <v>263223.09999999998</v>
      </c>
      <c r="J200" s="44">
        <f t="shared" si="83"/>
        <v>267973.09999999998</v>
      </c>
      <c r="K200" s="44">
        <f t="shared" si="83"/>
        <v>267973.09999999998</v>
      </c>
      <c r="L200" s="44">
        <f t="shared" si="83"/>
        <v>267973.09999999998</v>
      </c>
      <c r="M200" s="44">
        <f t="shared" si="83"/>
        <v>267973.09999999998</v>
      </c>
      <c r="N200" s="44">
        <f t="shared" si="83"/>
        <v>1885722.6</v>
      </c>
      <c r="O200" s="51"/>
    </row>
    <row r="201" spans="1:15" ht="15" customHeight="1" x14ac:dyDescent="0.25">
      <c r="A201" s="289"/>
      <c r="B201" s="308"/>
      <c r="C201" s="304"/>
      <c r="D201" s="171">
        <v>891</v>
      </c>
      <c r="E201" s="171" t="s">
        <v>600</v>
      </c>
      <c r="F201" s="44">
        <v>8211.4</v>
      </c>
      <c r="G201" s="44">
        <v>6356.1</v>
      </c>
      <c r="H201" s="44">
        <v>8500</v>
      </c>
      <c r="I201" s="44">
        <f t="shared" ref="I201:M201" si="84">H201</f>
        <v>8500</v>
      </c>
      <c r="J201" s="44">
        <f t="shared" si="84"/>
        <v>8500</v>
      </c>
      <c r="K201" s="44">
        <f t="shared" si="84"/>
        <v>8500</v>
      </c>
      <c r="L201" s="44">
        <f t="shared" si="84"/>
        <v>8500</v>
      </c>
      <c r="M201" s="44">
        <f t="shared" si="84"/>
        <v>8500</v>
      </c>
      <c r="N201" s="44">
        <f t="shared" ref="N201:N205" si="85">F201+G201+H201+I201+J201+K201+L201+M201</f>
        <v>65567.5</v>
      </c>
      <c r="O201" s="51"/>
    </row>
    <row r="202" spans="1:15" ht="15" customHeight="1" x14ac:dyDescent="0.25">
      <c r="A202" s="289"/>
      <c r="B202" s="308"/>
      <c r="C202" s="304"/>
      <c r="D202" s="171">
        <v>891</v>
      </c>
      <c r="E202" s="171" t="s">
        <v>601</v>
      </c>
      <c r="F202" s="44">
        <v>41379.4</v>
      </c>
      <c r="G202" s="44">
        <v>47126.5</v>
      </c>
      <c r="H202" s="44">
        <v>57471.3</v>
      </c>
      <c r="I202" s="44">
        <v>57471.3</v>
      </c>
      <c r="J202" s="44">
        <v>57471.3</v>
      </c>
      <c r="K202" s="44">
        <v>57471.3</v>
      </c>
      <c r="L202" s="44">
        <v>57471.3</v>
      </c>
      <c r="M202" s="44">
        <v>57471.3</v>
      </c>
      <c r="N202" s="44">
        <f t="shared" si="85"/>
        <v>433333.69999999995</v>
      </c>
      <c r="O202" s="51"/>
    </row>
    <row r="203" spans="1:15" ht="15" customHeight="1" x14ac:dyDescent="0.25">
      <c r="A203" s="289"/>
      <c r="B203" s="308"/>
      <c r="C203" s="304"/>
      <c r="D203" s="171">
        <v>891</v>
      </c>
      <c r="E203" s="171" t="s">
        <v>1119</v>
      </c>
      <c r="F203" s="44">
        <v>9918</v>
      </c>
      <c r="G203" s="44">
        <v>65643</v>
      </c>
      <c r="H203" s="44">
        <v>148149</v>
      </c>
      <c r="I203" s="44">
        <v>148149</v>
      </c>
      <c r="J203" s="44">
        <v>148149</v>
      </c>
      <c r="K203" s="44">
        <v>148149</v>
      </c>
      <c r="L203" s="44">
        <v>148149</v>
      </c>
      <c r="M203" s="44">
        <v>148149</v>
      </c>
      <c r="N203" s="44">
        <f t="shared" si="85"/>
        <v>964455</v>
      </c>
      <c r="O203" s="51"/>
    </row>
    <row r="204" spans="1:15" ht="15" customHeight="1" x14ac:dyDescent="0.25">
      <c r="A204" s="289"/>
      <c r="B204" s="308"/>
      <c r="C204" s="304"/>
      <c r="D204" s="171">
        <v>891</v>
      </c>
      <c r="E204" s="171" t="s">
        <v>602</v>
      </c>
      <c r="F204" s="44">
        <v>2077.1</v>
      </c>
      <c r="G204" s="44">
        <v>2172.5</v>
      </c>
      <c r="H204" s="44">
        <v>2352.8000000000002</v>
      </c>
      <c r="I204" s="44">
        <v>2352.8000000000002</v>
      </c>
      <c r="J204" s="44">
        <v>2352.8000000000002</v>
      </c>
      <c r="K204" s="44">
        <v>2352.8000000000002</v>
      </c>
      <c r="L204" s="44">
        <v>2352.8000000000002</v>
      </c>
      <c r="M204" s="44">
        <v>2352.8000000000002</v>
      </c>
      <c r="N204" s="44">
        <f t="shared" si="85"/>
        <v>18366.399999999998</v>
      </c>
      <c r="O204" s="51"/>
    </row>
    <row r="205" spans="1:15" ht="15" customHeight="1" x14ac:dyDescent="0.25">
      <c r="A205" s="289"/>
      <c r="B205" s="308"/>
      <c r="C205" s="304"/>
      <c r="D205" s="171">
        <v>891</v>
      </c>
      <c r="E205" s="171" t="s">
        <v>603</v>
      </c>
      <c r="F205" s="44">
        <v>51500</v>
      </c>
      <c r="G205" s="44">
        <v>51500</v>
      </c>
      <c r="H205" s="44">
        <v>48250</v>
      </c>
      <c r="I205" s="44">
        <v>46750</v>
      </c>
      <c r="J205" s="44">
        <v>51500</v>
      </c>
      <c r="K205" s="44">
        <v>51500</v>
      </c>
      <c r="L205" s="44">
        <v>51500</v>
      </c>
      <c r="M205" s="44">
        <v>51500</v>
      </c>
      <c r="N205" s="44">
        <f t="shared" si="85"/>
        <v>404000</v>
      </c>
      <c r="O205" s="51"/>
    </row>
    <row r="206" spans="1:15" ht="19.899999999999999" customHeight="1" x14ac:dyDescent="0.25">
      <c r="A206" s="317">
        <v>32</v>
      </c>
      <c r="B206" s="290" t="s">
        <v>315</v>
      </c>
      <c r="C206" s="180" t="s">
        <v>507</v>
      </c>
      <c r="D206" s="181"/>
      <c r="E206" s="181"/>
      <c r="F206" s="182">
        <f>F207</f>
        <v>118229.2</v>
      </c>
      <c r="G206" s="182">
        <f t="shared" ref="G206:N206" si="86">G207</f>
        <v>100534.6</v>
      </c>
      <c r="H206" s="182">
        <f t="shared" si="86"/>
        <v>0</v>
      </c>
      <c r="I206" s="182">
        <f t="shared" si="86"/>
        <v>0</v>
      </c>
      <c r="J206" s="182">
        <f t="shared" si="86"/>
        <v>0</v>
      </c>
      <c r="K206" s="182">
        <f t="shared" si="86"/>
        <v>0</v>
      </c>
      <c r="L206" s="182">
        <f t="shared" si="86"/>
        <v>0</v>
      </c>
      <c r="M206" s="182">
        <f t="shared" si="86"/>
        <v>0</v>
      </c>
      <c r="N206" s="182">
        <f t="shared" si="86"/>
        <v>218763.80000000002</v>
      </c>
      <c r="O206" s="51"/>
    </row>
    <row r="207" spans="1:15" ht="19.899999999999999" customHeight="1" x14ac:dyDescent="0.25">
      <c r="A207" s="317"/>
      <c r="B207" s="290"/>
      <c r="C207" s="291" t="s">
        <v>16</v>
      </c>
      <c r="D207" s="181"/>
      <c r="E207" s="181"/>
      <c r="F207" s="183">
        <f>F208+F210+F209</f>
        <v>118229.2</v>
      </c>
      <c r="G207" s="183">
        <f t="shared" ref="G207:N207" si="87">G208+G210+G209</f>
        <v>100534.6</v>
      </c>
      <c r="H207" s="183">
        <f t="shared" si="87"/>
        <v>0</v>
      </c>
      <c r="I207" s="183">
        <f t="shared" si="87"/>
        <v>0</v>
      </c>
      <c r="J207" s="183">
        <f t="shared" si="87"/>
        <v>0</v>
      </c>
      <c r="K207" s="183">
        <f t="shared" si="87"/>
        <v>0</v>
      </c>
      <c r="L207" s="183">
        <f t="shared" si="87"/>
        <v>0</v>
      </c>
      <c r="M207" s="183">
        <f t="shared" si="87"/>
        <v>0</v>
      </c>
      <c r="N207" s="183">
        <f t="shared" si="87"/>
        <v>218763.80000000002</v>
      </c>
      <c r="O207" s="51"/>
    </row>
    <row r="208" spans="1:15" ht="19.899999999999999" customHeight="1" x14ac:dyDescent="0.25">
      <c r="A208" s="317"/>
      <c r="B208" s="290"/>
      <c r="C208" s="291"/>
      <c r="D208" s="184">
        <v>891</v>
      </c>
      <c r="E208" s="184" t="s">
        <v>604</v>
      </c>
      <c r="F208" s="183">
        <v>91229.2</v>
      </c>
      <c r="G208" s="183">
        <v>73368</v>
      </c>
      <c r="H208" s="183">
        <v>0</v>
      </c>
      <c r="I208" s="183">
        <f t="shared" ref="I208:M210" si="88">H208</f>
        <v>0</v>
      </c>
      <c r="J208" s="183">
        <f t="shared" si="88"/>
        <v>0</v>
      </c>
      <c r="K208" s="183">
        <f t="shared" si="88"/>
        <v>0</v>
      </c>
      <c r="L208" s="183">
        <f t="shared" si="88"/>
        <v>0</v>
      </c>
      <c r="M208" s="183">
        <f t="shared" si="88"/>
        <v>0</v>
      </c>
      <c r="N208" s="183">
        <f t="shared" ref="N208:N210" si="89">F208+G208+H208+I208+J208+K208+L208+M208</f>
        <v>164597.20000000001</v>
      </c>
      <c r="O208" s="51"/>
    </row>
    <row r="209" spans="1:15" ht="19.899999999999999" customHeight="1" x14ac:dyDescent="0.25">
      <c r="A209" s="317"/>
      <c r="B209" s="290"/>
      <c r="C209" s="291"/>
      <c r="D209" s="184">
        <v>891</v>
      </c>
      <c r="E209" s="184" t="s">
        <v>1132</v>
      </c>
      <c r="F209" s="183"/>
      <c r="G209" s="183">
        <v>27166.6</v>
      </c>
      <c r="H209" s="183">
        <v>0</v>
      </c>
      <c r="I209" s="183">
        <f t="shared" si="88"/>
        <v>0</v>
      </c>
      <c r="J209" s="183">
        <f t="shared" si="88"/>
        <v>0</v>
      </c>
      <c r="K209" s="183">
        <f t="shared" si="88"/>
        <v>0</v>
      </c>
      <c r="L209" s="183">
        <f t="shared" si="88"/>
        <v>0</v>
      </c>
      <c r="M209" s="183">
        <f t="shared" si="88"/>
        <v>0</v>
      </c>
      <c r="N209" s="183">
        <f t="shared" si="89"/>
        <v>27166.6</v>
      </c>
      <c r="O209" s="51"/>
    </row>
    <row r="210" spans="1:15" ht="19.899999999999999" customHeight="1" x14ac:dyDescent="0.25">
      <c r="A210" s="317"/>
      <c r="B210" s="290"/>
      <c r="C210" s="291"/>
      <c r="D210" s="184">
        <v>891</v>
      </c>
      <c r="E210" s="184" t="s">
        <v>605</v>
      </c>
      <c r="F210" s="183">
        <v>27000</v>
      </c>
      <c r="G210" s="183">
        <v>0</v>
      </c>
      <c r="H210" s="183">
        <v>0</v>
      </c>
      <c r="I210" s="183">
        <f t="shared" si="88"/>
        <v>0</v>
      </c>
      <c r="J210" s="183">
        <f t="shared" si="88"/>
        <v>0</v>
      </c>
      <c r="K210" s="183">
        <f t="shared" si="88"/>
        <v>0</v>
      </c>
      <c r="L210" s="183">
        <f t="shared" si="88"/>
        <v>0</v>
      </c>
      <c r="M210" s="183">
        <f t="shared" si="88"/>
        <v>0</v>
      </c>
      <c r="N210" s="183">
        <f t="shared" si="89"/>
        <v>27000</v>
      </c>
      <c r="O210" s="51"/>
    </row>
    <row r="211" spans="1:15" ht="15" customHeight="1" x14ac:dyDescent="0.25">
      <c r="A211" s="294">
        <v>33</v>
      </c>
      <c r="B211" s="301" t="s">
        <v>606</v>
      </c>
      <c r="C211" s="63" t="s">
        <v>507</v>
      </c>
      <c r="D211" s="64"/>
      <c r="E211" s="64"/>
      <c r="F211" s="62">
        <f>F212</f>
        <v>74558.600000000006</v>
      </c>
      <c r="G211" s="62">
        <f t="shared" ref="G211:N211" si="90">G212</f>
        <v>124665</v>
      </c>
      <c r="H211" s="62">
        <f t="shared" si="90"/>
        <v>153022.6</v>
      </c>
      <c r="I211" s="62">
        <f t="shared" si="90"/>
        <v>123022.6</v>
      </c>
      <c r="J211" s="62">
        <f t="shared" si="90"/>
        <v>123022.6</v>
      </c>
      <c r="K211" s="62">
        <f t="shared" si="90"/>
        <v>123022.6</v>
      </c>
      <c r="L211" s="62">
        <f t="shared" si="90"/>
        <v>123022.6</v>
      </c>
      <c r="M211" s="62">
        <f t="shared" si="90"/>
        <v>123022.6</v>
      </c>
      <c r="N211" s="62">
        <f t="shared" si="90"/>
        <v>967359.2</v>
      </c>
      <c r="O211" s="51"/>
    </row>
    <row r="212" spans="1:15" ht="15" customHeight="1" x14ac:dyDescent="0.25">
      <c r="A212" s="295"/>
      <c r="B212" s="302"/>
      <c r="C212" s="305" t="s">
        <v>16</v>
      </c>
      <c r="D212" s="173"/>
      <c r="E212" s="173"/>
      <c r="F212" s="44">
        <f>F213+F214+F215</f>
        <v>74558.600000000006</v>
      </c>
      <c r="G212" s="44">
        <f t="shared" ref="G212:N212" si="91">G213+G214+G215</f>
        <v>124665</v>
      </c>
      <c r="H212" s="44">
        <f t="shared" si="91"/>
        <v>153022.6</v>
      </c>
      <c r="I212" s="44">
        <f t="shared" si="91"/>
        <v>123022.6</v>
      </c>
      <c r="J212" s="44">
        <f t="shared" si="91"/>
        <v>123022.6</v>
      </c>
      <c r="K212" s="44">
        <f t="shared" si="91"/>
        <v>123022.6</v>
      </c>
      <c r="L212" s="44">
        <f t="shared" si="91"/>
        <v>123022.6</v>
      </c>
      <c r="M212" s="44">
        <f t="shared" si="91"/>
        <v>123022.6</v>
      </c>
      <c r="N212" s="44">
        <f t="shared" si="91"/>
        <v>967359.2</v>
      </c>
      <c r="O212" s="51"/>
    </row>
    <row r="213" spans="1:15" ht="15" customHeight="1" x14ac:dyDescent="0.25">
      <c r="A213" s="295"/>
      <c r="B213" s="302"/>
      <c r="C213" s="306"/>
      <c r="D213" s="171">
        <v>891</v>
      </c>
      <c r="E213" s="171" t="s">
        <v>607</v>
      </c>
      <c r="F213" s="44">
        <v>39892.9</v>
      </c>
      <c r="G213" s="44">
        <v>48420</v>
      </c>
      <c r="H213" s="44">
        <v>46886.2</v>
      </c>
      <c r="I213" s="44">
        <v>46886.2</v>
      </c>
      <c r="J213" s="44">
        <v>46886.2</v>
      </c>
      <c r="K213" s="44">
        <v>46886.2</v>
      </c>
      <c r="L213" s="44">
        <v>46886.2</v>
      </c>
      <c r="M213" s="44">
        <v>46886.2</v>
      </c>
      <c r="N213" s="44">
        <f t="shared" ref="N213:N215" si="92">F213+G213+H213+I213+J213+K213+L213+M213</f>
        <v>369630.10000000003</v>
      </c>
      <c r="O213" s="51"/>
    </row>
    <row r="214" spans="1:15" ht="15" customHeight="1" x14ac:dyDescent="0.25">
      <c r="A214" s="295"/>
      <c r="B214" s="302"/>
      <c r="C214" s="306"/>
      <c r="D214" s="171">
        <v>891</v>
      </c>
      <c r="E214" s="171" t="s">
        <v>608</v>
      </c>
      <c r="F214" s="44">
        <v>34665.699999999997</v>
      </c>
      <c r="G214" s="44">
        <v>76245</v>
      </c>
      <c r="H214" s="44">
        <v>43969.8</v>
      </c>
      <c r="I214" s="44">
        <v>43969.8</v>
      </c>
      <c r="J214" s="44">
        <v>43969.8</v>
      </c>
      <c r="K214" s="44">
        <v>43969.8</v>
      </c>
      <c r="L214" s="44">
        <v>43969.8</v>
      </c>
      <c r="M214" s="44">
        <v>43969.8</v>
      </c>
      <c r="N214" s="44">
        <f t="shared" si="92"/>
        <v>374729.49999999994</v>
      </c>
      <c r="O214" s="51"/>
    </row>
    <row r="215" spans="1:15" ht="15" customHeight="1" x14ac:dyDescent="0.25">
      <c r="A215" s="300"/>
      <c r="B215" s="303"/>
      <c r="C215" s="307"/>
      <c r="D215" s="171">
        <v>891</v>
      </c>
      <c r="E215" s="171" t="s">
        <v>1232</v>
      </c>
      <c r="F215" s="44">
        <v>0</v>
      </c>
      <c r="G215" s="44">
        <v>0</v>
      </c>
      <c r="H215" s="44">
        <v>62166.6</v>
      </c>
      <c r="I215" s="44">
        <v>32166.6</v>
      </c>
      <c r="J215" s="44">
        <v>32166.6</v>
      </c>
      <c r="K215" s="44">
        <v>32166.6</v>
      </c>
      <c r="L215" s="44">
        <v>32166.6</v>
      </c>
      <c r="M215" s="44">
        <v>32166.6</v>
      </c>
      <c r="N215" s="44">
        <f t="shared" si="92"/>
        <v>222999.6</v>
      </c>
      <c r="O215" s="51"/>
    </row>
    <row r="216" spans="1:15" ht="15" customHeight="1" x14ac:dyDescent="0.25">
      <c r="A216" s="289">
        <v>34</v>
      </c>
      <c r="B216" s="308" t="s">
        <v>609</v>
      </c>
      <c r="C216" s="63" t="s">
        <v>507</v>
      </c>
      <c r="D216" s="64"/>
      <c r="E216" s="64"/>
      <c r="F216" s="62">
        <f>F217</f>
        <v>225259.3</v>
      </c>
      <c r="G216" s="62">
        <f t="shared" ref="G216:N216" si="93">G217</f>
        <v>256785.80000000002</v>
      </c>
      <c r="H216" s="62">
        <f t="shared" si="93"/>
        <v>275233.5</v>
      </c>
      <c r="I216" s="62">
        <f t="shared" si="93"/>
        <v>275333.90000000002</v>
      </c>
      <c r="J216" s="62">
        <f t="shared" si="93"/>
        <v>275427.40000000002</v>
      </c>
      <c r="K216" s="62">
        <f t="shared" si="93"/>
        <v>275427.40000000002</v>
      </c>
      <c r="L216" s="62">
        <f t="shared" si="93"/>
        <v>275427.40000000002</v>
      </c>
      <c r="M216" s="62">
        <f t="shared" si="93"/>
        <v>275427.40000000002</v>
      </c>
      <c r="N216" s="62">
        <f t="shared" si="93"/>
        <v>2134322.1</v>
      </c>
      <c r="O216" s="51"/>
    </row>
    <row r="217" spans="1:15" ht="15" customHeight="1" x14ac:dyDescent="0.25">
      <c r="A217" s="289"/>
      <c r="B217" s="308"/>
      <c r="C217" s="304" t="s">
        <v>16</v>
      </c>
      <c r="D217" s="171"/>
      <c r="E217" s="171"/>
      <c r="F217" s="44">
        <f>F218+F219+F220</f>
        <v>225259.3</v>
      </c>
      <c r="G217" s="44">
        <f t="shared" ref="G217:N217" si="94">G218+G219+G220</f>
        <v>256785.80000000002</v>
      </c>
      <c r="H217" s="44">
        <f t="shared" si="94"/>
        <v>275233.5</v>
      </c>
      <c r="I217" s="44">
        <f t="shared" si="94"/>
        <v>275333.90000000002</v>
      </c>
      <c r="J217" s="44">
        <f t="shared" si="94"/>
        <v>275427.40000000002</v>
      </c>
      <c r="K217" s="44">
        <f t="shared" si="94"/>
        <v>275427.40000000002</v>
      </c>
      <c r="L217" s="44">
        <f t="shared" si="94"/>
        <v>275427.40000000002</v>
      </c>
      <c r="M217" s="44">
        <f t="shared" si="94"/>
        <v>275427.40000000002</v>
      </c>
      <c r="N217" s="44">
        <f t="shared" si="94"/>
        <v>2134322.1</v>
      </c>
      <c r="O217" s="51"/>
    </row>
    <row r="218" spans="1:15" ht="15" customHeight="1" x14ac:dyDescent="0.25">
      <c r="A218" s="289"/>
      <c r="B218" s="308"/>
      <c r="C218" s="304"/>
      <c r="D218" s="171">
        <v>891</v>
      </c>
      <c r="E218" s="171" t="s">
        <v>610</v>
      </c>
      <c r="F218" s="44">
        <v>174111.4</v>
      </c>
      <c r="G218" s="44">
        <v>191540.7</v>
      </c>
      <c r="H218" s="44">
        <v>203235.6</v>
      </c>
      <c r="I218" s="44">
        <v>203235.6</v>
      </c>
      <c r="J218" s="44">
        <v>203235.6</v>
      </c>
      <c r="K218" s="44">
        <v>203235.6</v>
      </c>
      <c r="L218" s="44">
        <v>203235.6</v>
      </c>
      <c r="M218" s="44">
        <v>203235.6</v>
      </c>
      <c r="N218" s="44">
        <f t="shared" ref="N218:N220" si="95">F218+G218+H218+I218+J218+K218+L218+M218</f>
        <v>1585065.7000000002</v>
      </c>
      <c r="O218" s="51"/>
    </row>
    <row r="219" spans="1:15" ht="15" customHeight="1" x14ac:dyDescent="0.25">
      <c r="A219" s="289"/>
      <c r="B219" s="308"/>
      <c r="C219" s="304"/>
      <c r="D219" s="171">
        <v>891</v>
      </c>
      <c r="E219" s="171" t="s">
        <v>611</v>
      </c>
      <c r="F219" s="44">
        <v>2082.6999999999998</v>
      </c>
      <c r="G219" s="44">
        <v>2355.5</v>
      </c>
      <c r="H219" s="44">
        <v>2817.6</v>
      </c>
      <c r="I219" s="44">
        <v>2918</v>
      </c>
      <c r="J219" s="44">
        <v>3011.5</v>
      </c>
      <c r="K219" s="44">
        <v>3011.5</v>
      </c>
      <c r="L219" s="44">
        <v>3011.5</v>
      </c>
      <c r="M219" s="44">
        <v>3011.5</v>
      </c>
      <c r="N219" s="44">
        <f t="shared" si="95"/>
        <v>22219.8</v>
      </c>
      <c r="O219" s="51"/>
    </row>
    <row r="220" spans="1:15" ht="15" customHeight="1" x14ac:dyDescent="0.25">
      <c r="A220" s="289"/>
      <c r="B220" s="308"/>
      <c r="C220" s="304"/>
      <c r="D220" s="171">
        <v>891</v>
      </c>
      <c r="E220" s="171" t="s">
        <v>612</v>
      </c>
      <c r="F220" s="44">
        <v>49065.2</v>
      </c>
      <c r="G220" s="44">
        <v>62889.599999999999</v>
      </c>
      <c r="H220" s="44">
        <v>69180.3</v>
      </c>
      <c r="I220" s="44">
        <v>69180.3</v>
      </c>
      <c r="J220" s="44">
        <v>69180.3</v>
      </c>
      <c r="K220" s="44">
        <v>69180.3</v>
      </c>
      <c r="L220" s="44">
        <v>69180.3</v>
      </c>
      <c r="M220" s="44">
        <v>69180.3</v>
      </c>
      <c r="N220" s="44">
        <f t="shared" si="95"/>
        <v>527036.6</v>
      </c>
      <c r="O220" s="51"/>
    </row>
    <row r="221" spans="1:15" ht="15" customHeight="1" x14ac:dyDescent="0.25">
      <c r="A221" s="289">
        <v>35</v>
      </c>
      <c r="B221" s="308" t="s">
        <v>613</v>
      </c>
      <c r="C221" s="63" t="s">
        <v>507</v>
      </c>
      <c r="D221" s="64"/>
      <c r="E221" s="64"/>
      <c r="F221" s="62">
        <f t="shared" ref="F221:N222" si="96">F222</f>
        <v>0</v>
      </c>
      <c r="G221" s="62">
        <f t="shared" si="96"/>
        <v>500</v>
      </c>
      <c r="H221" s="62">
        <f t="shared" si="96"/>
        <v>500</v>
      </c>
      <c r="I221" s="62">
        <f t="shared" si="96"/>
        <v>500</v>
      </c>
      <c r="J221" s="62">
        <f t="shared" si="96"/>
        <v>500</v>
      </c>
      <c r="K221" s="62">
        <f t="shared" si="96"/>
        <v>500</v>
      </c>
      <c r="L221" s="62">
        <f t="shared" si="96"/>
        <v>500</v>
      </c>
      <c r="M221" s="62">
        <f t="shared" si="96"/>
        <v>500</v>
      </c>
      <c r="N221" s="62">
        <f t="shared" si="96"/>
        <v>3500</v>
      </c>
      <c r="O221" s="51"/>
    </row>
    <row r="222" spans="1:15" ht="15" customHeight="1" x14ac:dyDescent="0.25">
      <c r="A222" s="289"/>
      <c r="B222" s="308"/>
      <c r="C222" s="304" t="s">
        <v>16</v>
      </c>
      <c r="D222" s="173"/>
      <c r="E222" s="173"/>
      <c r="F222" s="44">
        <f t="shared" si="96"/>
        <v>0</v>
      </c>
      <c r="G222" s="44">
        <f t="shared" si="96"/>
        <v>500</v>
      </c>
      <c r="H222" s="44">
        <f t="shared" si="96"/>
        <v>500</v>
      </c>
      <c r="I222" s="44">
        <f t="shared" si="96"/>
        <v>500</v>
      </c>
      <c r="J222" s="44">
        <f t="shared" si="96"/>
        <v>500</v>
      </c>
      <c r="K222" s="44">
        <f t="shared" si="96"/>
        <v>500</v>
      </c>
      <c r="L222" s="44">
        <f t="shared" si="96"/>
        <v>500</v>
      </c>
      <c r="M222" s="44">
        <f t="shared" si="96"/>
        <v>500</v>
      </c>
      <c r="N222" s="44">
        <f t="shared" si="96"/>
        <v>3500</v>
      </c>
      <c r="O222" s="51"/>
    </row>
    <row r="223" spans="1:15" ht="15" customHeight="1" x14ac:dyDescent="0.25">
      <c r="A223" s="289"/>
      <c r="B223" s="308"/>
      <c r="C223" s="304"/>
      <c r="D223" s="171">
        <v>891</v>
      </c>
      <c r="E223" s="171" t="s">
        <v>614</v>
      </c>
      <c r="F223" s="44">
        <v>0</v>
      </c>
      <c r="G223" s="44">
        <v>500</v>
      </c>
      <c r="H223" s="44">
        <v>500</v>
      </c>
      <c r="I223" s="44">
        <f>H223</f>
        <v>500</v>
      </c>
      <c r="J223" s="44">
        <f>I223</f>
        <v>500</v>
      </c>
      <c r="K223" s="44">
        <f>J223</f>
        <v>500</v>
      </c>
      <c r="L223" s="44">
        <f>K223</f>
        <v>500</v>
      </c>
      <c r="M223" s="44">
        <f>L223</f>
        <v>500</v>
      </c>
      <c r="N223" s="44">
        <f>F223+G223+H223+I223+J223+K223+L223+M223</f>
        <v>3500</v>
      </c>
      <c r="O223" s="51"/>
    </row>
    <row r="224" spans="1:15" ht="15" customHeight="1" x14ac:dyDescent="0.25">
      <c r="A224" s="289">
        <v>36</v>
      </c>
      <c r="B224" s="308" t="s">
        <v>615</v>
      </c>
      <c r="C224" s="63" t="s">
        <v>507</v>
      </c>
      <c r="D224" s="64"/>
      <c r="E224" s="64"/>
      <c r="F224" s="62">
        <f>F225+F227</f>
        <v>65735</v>
      </c>
      <c r="G224" s="62">
        <f t="shared" ref="G224:N224" si="97">G225+G227</f>
        <v>71346.399999999994</v>
      </c>
      <c r="H224" s="62">
        <f t="shared" si="97"/>
        <v>76009.600000000006</v>
      </c>
      <c r="I224" s="62">
        <f t="shared" si="97"/>
        <v>81069.399999999994</v>
      </c>
      <c r="J224" s="62">
        <f t="shared" si="97"/>
        <v>86468.2</v>
      </c>
      <c r="K224" s="62">
        <f t="shared" si="97"/>
        <v>92228.800000000003</v>
      </c>
      <c r="L224" s="62">
        <f t="shared" si="97"/>
        <v>98375.3</v>
      </c>
      <c r="M224" s="62">
        <f t="shared" si="97"/>
        <v>104933.6</v>
      </c>
      <c r="N224" s="62">
        <f t="shared" si="97"/>
        <v>676166.3</v>
      </c>
      <c r="O224" s="51"/>
    </row>
    <row r="225" spans="1:15" ht="15" customHeight="1" x14ac:dyDescent="0.25">
      <c r="A225" s="289"/>
      <c r="B225" s="308"/>
      <c r="C225" s="304" t="s">
        <v>16</v>
      </c>
      <c r="D225" s="173"/>
      <c r="E225" s="173"/>
      <c r="F225" s="44">
        <f>F226</f>
        <v>490</v>
      </c>
      <c r="G225" s="44">
        <f t="shared" ref="G225:N225" si="98">G226</f>
        <v>490</v>
      </c>
      <c r="H225" s="44">
        <f t="shared" si="98"/>
        <v>490</v>
      </c>
      <c r="I225" s="44">
        <f t="shared" si="98"/>
        <v>490</v>
      </c>
      <c r="J225" s="44">
        <f t="shared" si="98"/>
        <v>490</v>
      </c>
      <c r="K225" s="44">
        <f t="shared" si="98"/>
        <v>490</v>
      </c>
      <c r="L225" s="44">
        <f t="shared" si="98"/>
        <v>490</v>
      </c>
      <c r="M225" s="44">
        <f t="shared" si="98"/>
        <v>490</v>
      </c>
      <c r="N225" s="44">
        <f t="shared" si="98"/>
        <v>3920</v>
      </c>
      <c r="O225" s="51"/>
    </row>
    <row r="226" spans="1:15" ht="15" customHeight="1" x14ac:dyDescent="0.25">
      <c r="A226" s="289"/>
      <c r="B226" s="308"/>
      <c r="C226" s="304"/>
      <c r="D226" s="171">
        <v>891</v>
      </c>
      <c r="E226" s="171" t="s">
        <v>616</v>
      </c>
      <c r="F226" s="44">
        <v>490</v>
      </c>
      <c r="G226" s="44">
        <v>490</v>
      </c>
      <c r="H226" s="44">
        <v>490</v>
      </c>
      <c r="I226" s="44">
        <f>H226</f>
        <v>490</v>
      </c>
      <c r="J226" s="44">
        <f>I226</f>
        <v>490</v>
      </c>
      <c r="K226" s="44">
        <f>J226</f>
        <v>490</v>
      </c>
      <c r="L226" s="44">
        <f>K226</f>
        <v>490</v>
      </c>
      <c r="M226" s="44">
        <f>L226</f>
        <v>490</v>
      </c>
      <c r="N226" s="44">
        <f>F226+G226+H226+I226+J226+K226+L226+M226</f>
        <v>3920</v>
      </c>
      <c r="O226" s="51"/>
    </row>
    <row r="227" spans="1:15" ht="15" customHeight="1" x14ac:dyDescent="0.25">
      <c r="A227" s="289"/>
      <c r="B227" s="308"/>
      <c r="C227" s="187" t="s">
        <v>509</v>
      </c>
      <c r="D227" s="188"/>
      <c r="E227" s="188"/>
      <c r="F227" s="189">
        <v>65245</v>
      </c>
      <c r="G227" s="189">
        <v>70856.399999999994</v>
      </c>
      <c r="H227" s="189">
        <v>75519.600000000006</v>
      </c>
      <c r="I227" s="189">
        <v>80579.399999999994</v>
      </c>
      <c r="J227" s="189">
        <v>85978.2</v>
      </c>
      <c r="K227" s="189">
        <v>91738.8</v>
      </c>
      <c r="L227" s="189">
        <v>97885.3</v>
      </c>
      <c r="M227" s="189">
        <v>104443.6</v>
      </c>
      <c r="N227" s="189">
        <f>F227+G227+H227+I227+J227+K227+L227+M227</f>
        <v>672246.3</v>
      </c>
      <c r="O227" s="51"/>
    </row>
    <row r="228" spans="1:15" ht="15" customHeight="1" x14ac:dyDescent="0.25"/>
    <row r="229" spans="1:15" ht="15" customHeight="1" x14ac:dyDescent="0.25"/>
    <row r="230" spans="1:15" ht="15" customHeight="1" x14ac:dyDescent="0.25"/>
    <row r="231" spans="1:15" ht="15" customHeight="1" x14ac:dyDescent="0.25"/>
    <row r="232" spans="1:15" ht="15" customHeight="1" x14ac:dyDescent="0.25"/>
    <row r="233" spans="1:15" ht="15" customHeight="1" x14ac:dyDescent="0.25"/>
    <row r="234" spans="1:15" ht="15" customHeight="1" x14ac:dyDescent="0.25"/>
    <row r="235" spans="1:15" ht="15" customHeight="1" x14ac:dyDescent="0.25"/>
    <row r="236" spans="1:15" ht="15" customHeight="1" x14ac:dyDescent="0.25"/>
    <row r="237" spans="1:15" ht="15" customHeight="1" x14ac:dyDescent="0.25"/>
    <row r="238" spans="1:15" ht="15" customHeight="1" x14ac:dyDescent="0.25"/>
    <row r="239" spans="1:15" ht="15" customHeight="1" x14ac:dyDescent="0.25"/>
    <row r="240" spans="1:15" ht="15" customHeight="1" x14ac:dyDescent="0.25"/>
    <row r="241" ht="15" customHeight="1" x14ac:dyDescent="0.25"/>
    <row r="242" ht="15" customHeight="1" x14ac:dyDescent="0.25"/>
    <row r="243" ht="15" customHeight="1" x14ac:dyDescent="0.25"/>
    <row r="244" ht="15" customHeight="1" x14ac:dyDescent="0.25"/>
  </sheetData>
  <autoFilter ref="A5:O227"/>
  <mergeCells count="115">
    <mergeCell ref="A224:A227"/>
    <mergeCell ref="B224:B227"/>
    <mergeCell ref="C225:C226"/>
    <mergeCell ref="A216:A220"/>
    <mergeCell ref="B216:B220"/>
    <mergeCell ref="C217:C220"/>
    <mergeCell ref="A221:A223"/>
    <mergeCell ref="B221:B223"/>
    <mergeCell ref="C222:C223"/>
    <mergeCell ref="A206:A210"/>
    <mergeCell ref="B206:B210"/>
    <mergeCell ref="C207:C210"/>
    <mergeCell ref="A211:A215"/>
    <mergeCell ref="B211:B215"/>
    <mergeCell ref="C212:C215"/>
    <mergeCell ref="A196:A198"/>
    <mergeCell ref="B196:B198"/>
    <mergeCell ref="C197:C198"/>
    <mergeCell ref="A199:A205"/>
    <mergeCell ref="B199:B205"/>
    <mergeCell ref="C200:C205"/>
    <mergeCell ref="A189:A191"/>
    <mergeCell ref="B189:B191"/>
    <mergeCell ref="C190:C191"/>
    <mergeCell ref="A192:A195"/>
    <mergeCell ref="B192:B195"/>
    <mergeCell ref="C193:C194"/>
    <mergeCell ref="A168:A184"/>
    <mergeCell ref="B168:B184"/>
    <mergeCell ref="C169:C181"/>
    <mergeCell ref="A185:A188"/>
    <mergeCell ref="B185:B188"/>
    <mergeCell ref="C186:C188"/>
    <mergeCell ref="A160:A163"/>
    <mergeCell ref="B160:B163"/>
    <mergeCell ref="C161:C163"/>
    <mergeCell ref="A164:A167"/>
    <mergeCell ref="B164:B167"/>
    <mergeCell ref="C165:C166"/>
    <mergeCell ref="A147:A156"/>
    <mergeCell ref="B147:B156"/>
    <mergeCell ref="C148:C155"/>
    <mergeCell ref="A157:A159"/>
    <mergeCell ref="B157:B159"/>
    <mergeCell ref="C158:C159"/>
    <mergeCell ref="A117:A122"/>
    <mergeCell ref="B117:B122"/>
    <mergeCell ref="C118:C122"/>
    <mergeCell ref="A123:A146"/>
    <mergeCell ref="B123:B146"/>
    <mergeCell ref="C124:C145"/>
    <mergeCell ref="A100:A102"/>
    <mergeCell ref="B100:B102"/>
    <mergeCell ref="C101:C102"/>
    <mergeCell ref="A103:A116"/>
    <mergeCell ref="B103:B116"/>
    <mergeCell ref="C104:C116"/>
    <mergeCell ref="A91:A95"/>
    <mergeCell ref="B91:B95"/>
    <mergeCell ref="C92:C94"/>
    <mergeCell ref="A96:A99"/>
    <mergeCell ref="B96:B99"/>
    <mergeCell ref="C97:C99"/>
    <mergeCell ref="A79:A84"/>
    <mergeCell ref="B79:B84"/>
    <mergeCell ref="C80:C84"/>
    <mergeCell ref="A85:A90"/>
    <mergeCell ref="B85:B90"/>
    <mergeCell ref="C86:C90"/>
    <mergeCell ref="A57:A61"/>
    <mergeCell ref="B57:B61"/>
    <mergeCell ref="C58:C61"/>
    <mergeCell ref="A62:A78"/>
    <mergeCell ref="B62:B78"/>
    <mergeCell ref="C63:C78"/>
    <mergeCell ref="A44:A46"/>
    <mergeCell ref="B44:B46"/>
    <mergeCell ref="C45:C46"/>
    <mergeCell ref="A47:A56"/>
    <mergeCell ref="B47:B56"/>
    <mergeCell ref="C48:C55"/>
    <mergeCell ref="A37:A39"/>
    <mergeCell ref="B37:B39"/>
    <mergeCell ref="C38:C39"/>
    <mergeCell ref="A40:A43"/>
    <mergeCell ref="B40:B43"/>
    <mergeCell ref="C41:C43"/>
    <mergeCell ref="A29:A31"/>
    <mergeCell ref="B29:B31"/>
    <mergeCell ref="C30:C31"/>
    <mergeCell ref="A32:A36"/>
    <mergeCell ref="B32:B36"/>
    <mergeCell ref="C33:C36"/>
    <mergeCell ref="A26:A28"/>
    <mergeCell ref="B26:B28"/>
    <mergeCell ref="C27:C28"/>
    <mergeCell ref="A6:A10"/>
    <mergeCell ref="B6:B10"/>
    <mergeCell ref="A11:A16"/>
    <mergeCell ref="B11:B16"/>
    <mergeCell ref="C12:C16"/>
    <mergeCell ref="A17:A22"/>
    <mergeCell ref="B17:B22"/>
    <mergeCell ref="C18:C22"/>
    <mergeCell ref="N1:O1"/>
    <mergeCell ref="A2:O2"/>
    <mergeCell ref="A3:A4"/>
    <mergeCell ref="B3:B4"/>
    <mergeCell ref="C3:C4"/>
    <mergeCell ref="D3:E3"/>
    <mergeCell ref="F3:N3"/>
    <mergeCell ref="O3:O4"/>
    <mergeCell ref="A23:A25"/>
    <mergeCell ref="B23:B25"/>
    <mergeCell ref="C24:C25"/>
  </mergeCells>
  <pageMargins left="0" right="0" top="0.74803149606299213" bottom="0.74803149606299213" header="0.31496062992125984" footer="0.31496062992125984"/>
  <pageSetup paperSize="9" scale="53" fitToHeight="0" orientation="landscape" r:id="rId1"/>
  <rowBreaks count="1" manualBreakCount="1">
    <brk id="1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5"/>
  <sheetViews>
    <sheetView zoomScale="70" workbookViewId="0">
      <pane xSplit="3" ySplit="5" topLeftCell="D6" activePane="bottomRight" state="frozen"/>
      <selection activeCell="F6" sqref="F6:M6"/>
      <selection pane="topRight" activeCell="F6" sqref="F6:M6"/>
      <selection pane="bottomLeft" activeCell="F6" sqref="F6:M6"/>
      <selection pane="bottomRight" activeCell="F6" sqref="F6:M6"/>
    </sheetView>
  </sheetViews>
  <sheetFormatPr defaultColWidth="9.140625" defaultRowHeight="15.75" x14ac:dyDescent="0.25"/>
  <cols>
    <col min="1" max="1" width="5.5703125" style="47" customWidth="1"/>
    <col min="2" max="2" width="47.42578125" style="47" customWidth="1"/>
    <col min="3" max="3" width="24.42578125" style="47" customWidth="1"/>
    <col min="4" max="12" width="15.85546875" style="47" customWidth="1"/>
    <col min="13" max="13" width="17.28515625" style="47" customWidth="1"/>
    <col min="14" max="14" width="21.7109375" style="47" customWidth="1"/>
    <col min="15" max="15" width="12.85546875" style="47" customWidth="1"/>
    <col min="16" max="16" width="15.28515625" style="47" customWidth="1"/>
    <col min="17" max="17" width="16.7109375" style="47" customWidth="1"/>
    <col min="18" max="16384" width="9.140625" style="47"/>
  </cols>
  <sheetData>
    <row r="1" spans="1:16" ht="105" customHeight="1" x14ac:dyDescent="0.25">
      <c r="L1" s="286" t="s">
        <v>1234</v>
      </c>
      <c r="M1" s="286"/>
    </row>
    <row r="2" spans="1:16" ht="42" customHeight="1" x14ac:dyDescent="0.25">
      <c r="A2" s="318" t="s">
        <v>617</v>
      </c>
      <c r="B2" s="318"/>
      <c r="C2" s="318"/>
      <c r="D2" s="318"/>
      <c r="E2" s="318"/>
      <c r="F2" s="318"/>
      <c r="G2" s="318"/>
      <c r="H2" s="318"/>
      <c r="I2" s="318"/>
      <c r="J2" s="318"/>
      <c r="K2" s="318"/>
      <c r="L2" s="318"/>
      <c r="M2" s="318"/>
    </row>
    <row r="3" spans="1:16" ht="33.75" customHeight="1" x14ac:dyDescent="0.25">
      <c r="A3" s="319" t="s">
        <v>498</v>
      </c>
      <c r="B3" s="319" t="s">
        <v>618</v>
      </c>
      <c r="C3" s="319" t="s">
        <v>619</v>
      </c>
      <c r="D3" s="319" t="s">
        <v>620</v>
      </c>
      <c r="E3" s="319"/>
      <c r="F3" s="319"/>
      <c r="G3" s="319"/>
      <c r="H3" s="319"/>
      <c r="I3" s="319"/>
      <c r="J3" s="319"/>
      <c r="K3" s="319"/>
      <c r="L3" s="319"/>
      <c r="M3" s="319" t="s">
        <v>359</v>
      </c>
    </row>
    <row r="4" spans="1:16" ht="42" customHeight="1" x14ac:dyDescent="0.25">
      <c r="A4" s="319"/>
      <c r="B4" s="319"/>
      <c r="C4" s="319"/>
      <c r="D4" s="174" t="s">
        <v>360</v>
      </c>
      <c r="E4" s="174" t="s">
        <v>361</v>
      </c>
      <c r="F4" s="174" t="s">
        <v>362</v>
      </c>
      <c r="G4" s="174" t="s">
        <v>363</v>
      </c>
      <c r="H4" s="174" t="s">
        <v>364</v>
      </c>
      <c r="I4" s="174" t="s">
        <v>365</v>
      </c>
      <c r="J4" s="174" t="s">
        <v>366</v>
      </c>
      <c r="K4" s="174" t="s">
        <v>367</v>
      </c>
      <c r="L4" s="174" t="s">
        <v>505</v>
      </c>
      <c r="M4" s="319"/>
    </row>
    <row r="5" spans="1:16" x14ac:dyDescent="0.25">
      <c r="A5" s="174">
        <v>1</v>
      </c>
      <c r="B5" s="174">
        <v>2</v>
      </c>
      <c r="C5" s="174">
        <v>3</v>
      </c>
      <c r="D5" s="174">
        <v>4</v>
      </c>
      <c r="E5" s="174">
        <v>5</v>
      </c>
      <c r="F5" s="174">
        <v>6</v>
      </c>
      <c r="G5" s="174">
        <v>7</v>
      </c>
      <c r="H5" s="174">
        <v>8</v>
      </c>
      <c r="I5" s="174">
        <v>9</v>
      </c>
      <c r="J5" s="174">
        <v>10</v>
      </c>
      <c r="K5" s="174">
        <v>11</v>
      </c>
      <c r="L5" s="174">
        <v>12</v>
      </c>
      <c r="M5" s="174">
        <v>13</v>
      </c>
    </row>
    <row r="6" spans="1:16" ht="18.75" customHeight="1" x14ac:dyDescent="0.25">
      <c r="A6" s="319">
        <v>1</v>
      </c>
      <c r="B6" s="320" t="s">
        <v>506</v>
      </c>
      <c r="C6" s="193" t="s">
        <v>507</v>
      </c>
      <c r="D6" s="59">
        <f>'приложение 4'!F6</f>
        <v>62109329.139999986</v>
      </c>
      <c r="E6" s="59">
        <f>'приложение 4'!G6</f>
        <v>64687602.399999991</v>
      </c>
      <c r="F6" s="59">
        <f>'приложение 4'!H6</f>
        <v>73630594.599999964</v>
      </c>
      <c r="G6" s="59">
        <f>'приложение 4'!I6</f>
        <v>75481905.499999985</v>
      </c>
      <c r="H6" s="59">
        <f>'приложение 4'!J6</f>
        <v>80497325.799999982</v>
      </c>
      <c r="I6" s="59">
        <f>'приложение 4'!K6</f>
        <v>83875436.309999987</v>
      </c>
      <c r="J6" s="59">
        <f>'приложение 4'!L6</f>
        <v>87480035.49999997</v>
      </c>
      <c r="K6" s="59">
        <f>'приложение 4'!M6</f>
        <v>91326308.49999997</v>
      </c>
      <c r="L6" s="59">
        <f>'приложение 4'!N6</f>
        <v>619088537.75000012</v>
      </c>
      <c r="M6" s="55"/>
    </row>
    <row r="7" spans="1:16" ht="18.75" customHeight="1" x14ac:dyDescent="0.25">
      <c r="A7" s="319"/>
      <c r="B7" s="320"/>
      <c r="C7" s="175" t="s">
        <v>621</v>
      </c>
      <c r="D7" s="46">
        <f>D11+D14+D19+D42+D47+D50+D59+D64+D68+D82+D91+D97+D100+D105+D72+D78+D21+D24+D27+D30+D33+D39+D54+D75+D88</f>
        <v>3569035.2</v>
      </c>
      <c r="E7" s="46">
        <f t="shared" ref="E7:L7" si="0">E11+E14+E19+E42+E47+E50+E59+E64+E68+E82+E91+E97+E100+E105+E72+E78+E21+E24+E27+E30+E33+E39+E54+E75+E88</f>
        <v>3998621.7</v>
      </c>
      <c r="F7" s="46">
        <f t="shared" si="0"/>
        <v>4861243.2</v>
      </c>
      <c r="G7" s="46">
        <f t="shared" si="0"/>
        <v>2398667</v>
      </c>
      <c r="H7" s="46">
        <f t="shared" si="0"/>
        <v>2552846.3000000003</v>
      </c>
      <c r="I7" s="46">
        <f t="shared" si="0"/>
        <v>2552846.3000000003</v>
      </c>
      <c r="J7" s="46">
        <f t="shared" si="0"/>
        <v>2552846.3000000003</v>
      </c>
      <c r="K7" s="46">
        <f t="shared" si="0"/>
        <v>2552846.3000000003</v>
      </c>
      <c r="L7" s="46">
        <f t="shared" si="0"/>
        <v>25038952.299999997</v>
      </c>
      <c r="M7" s="56"/>
    </row>
    <row r="8" spans="1:16" ht="18.75" customHeight="1" x14ac:dyDescent="0.25">
      <c r="A8" s="319"/>
      <c r="B8" s="320"/>
      <c r="C8" s="175" t="s">
        <v>622</v>
      </c>
      <c r="D8" s="46">
        <f>D12+D15+D17+D22+D25+D28+D31+D34+D36+D40+D43+D45+D48+D51+D55+D57+D60+D62+D65+D69+D73+D76+D79+D83+D86+D89+D92+D95+D98+D101+D103+D106+D108+D110</f>
        <v>23828635.600000005</v>
      </c>
      <c r="E8" s="46">
        <f t="shared" ref="E8:L8" si="1">E12+E15+E17+E22+E25+E28+E31+E34+E36+E40+E43+E45+E48+E51+E55+E57+E60+E62+E65+E69+E73+E76+E79+E83+E86+E89+E92+E95+E98+E101+E103+E106+E108+E110</f>
        <v>23089798.999999996</v>
      </c>
      <c r="F8" s="46">
        <f t="shared" si="1"/>
        <v>25056418.300000004</v>
      </c>
      <c r="G8" s="46">
        <f t="shared" si="1"/>
        <v>25932087.299999997</v>
      </c>
      <c r="H8" s="46">
        <f t="shared" si="1"/>
        <v>27559499.800000004</v>
      </c>
      <c r="I8" s="46">
        <f t="shared" si="1"/>
        <v>27559499.800000004</v>
      </c>
      <c r="J8" s="46">
        <f t="shared" si="1"/>
        <v>27559499.800000004</v>
      </c>
      <c r="K8" s="46">
        <f t="shared" si="1"/>
        <v>27559499.800000004</v>
      </c>
      <c r="L8" s="46">
        <f t="shared" si="1"/>
        <v>208144939.39999998</v>
      </c>
      <c r="M8" s="57"/>
    </row>
    <row r="9" spans="1:16" ht="18.75" customHeight="1" x14ac:dyDescent="0.25">
      <c r="A9" s="319"/>
      <c r="B9" s="320"/>
      <c r="C9" s="58" t="s">
        <v>509</v>
      </c>
      <c r="D9" s="46">
        <f>'приложение 4'!F10</f>
        <v>34711658.340000004</v>
      </c>
      <c r="E9" s="46">
        <f>'приложение 4'!G10</f>
        <v>37599181.699999996</v>
      </c>
      <c r="F9" s="46">
        <f>'приложение 4'!H10</f>
        <v>43712933.100000001</v>
      </c>
      <c r="G9" s="46">
        <f>'приложение 4'!I10</f>
        <v>47151151.199999996</v>
      </c>
      <c r="H9" s="46">
        <f>'приложение 4'!J10</f>
        <v>50384979.699999996</v>
      </c>
      <c r="I9" s="46">
        <f>'приложение 4'!K10</f>
        <v>53763090.210000001</v>
      </c>
      <c r="J9" s="46">
        <f>'приложение 4'!L10</f>
        <v>57367689.399999991</v>
      </c>
      <c r="K9" s="46">
        <f>'приложение 4'!M10</f>
        <v>61213962.400000006</v>
      </c>
      <c r="L9" s="46">
        <f>'приложение 4'!N10</f>
        <v>385904646.05000007</v>
      </c>
      <c r="M9" s="57"/>
    </row>
    <row r="10" spans="1:16" ht="18.75" customHeight="1" x14ac:dyDescent="0.25">
      <c r="A10" s="319">
        <v>2</v>
      </c>
      <c r="B10" s="321" t="s">
        <v>368</v>
      </c>
      <c r="C10" s="194" t="s">
        <v>507</v>
      </c>
      <c r="D10" s="195">
        <f>'приложение 4'!F11</f>
        <v>167629.29999999999</v>
      </c>
      <c r="E10" s="195">
        <f>'приложение 4'!G11</f>
        <v>206085.6</v>
      </c>
      <c r="F10" s="195">
        <f>'приложение 4'!H11</f>
        <v>0</v>
      </c>
      <c r="G10" s="195">
        <f>'приложение 4'!I11</f>
        <v>0</v>
      </c>
      <c r="H10" s="195">
        <f>'приложение 4'!J11</f>
        <v>0</v>
      </c>
      <c r="I10" s="195">
        <f>'приложение 4'!K11</f>
        <v>0</v>
      </c>
      <c r="J10" s="195">
        <f>'приложение 4'!L11</f>
        <v>0</v>
      </c>
      <c r="K10" s="195">
        <f>'приложение 4'!M11</f>
        <v>0</v>
      </c>
      <c r="L10" s="195">
        <f>'приложение 4'!N11</f>
        <v>373714.9</v>
      </c>
      <c r="M10" s="55"/>
      <c r="N10" s="109"/>
      <c r="O10" s="109"/>
      <c r="P10" s="109"/>
    </row>
    <row r="11" spans="1:16" ht="18.75" customHeight="1" x14ac:dyDescent="0.25">
      <c r="A11" s="319"/>
      <c r="B11" s="321"/>
      <c r="C11" s="196" t="s">
        <v>621</v>
      </c>
      <c r="D11" s="197">
        <v>58063.199999999997</v>
      </c>
      <c r="E11" s="197">
        <v>76057.8</v>
      </c>
      <c r="F11" s="197">
        <v>0</v>
      </c>
      <c r="G11" s="197">
        <v>0</v>
      </c>
      <c r="H11" s="197">
        <v>0</v>
      </c>
      <c r="I11" s="197">
        <f t="shared" ref="I11:K12" si="2">H11</f>
        <v>0</v>
      </c>
      <c r="J11" s="197">
        <f t="shared" si="2"/>
        <v>0</v>
      </c>
      <c r="K11" s="197">
        <f t="shared" si="2"/>
        <v>0</v>
      </c>
      <c r="L11" s="197">
        <f t="shared" ref="L11" si="3">D11+E11+F11+G11+H11+I11+J11+K11</f>
        <v>134121</v>
      </c>
      <c r="M11" s="57"/>
    </row>
    <row r="12" spans="1:16" ht="18.75" customHeight="1" x14ac:dyDescent="0.25">
      <c r="A12" s="319"/>
      <c r="B12" s="321"/>
      <c r="C12" s="196" t="s">
        <v>622</v>
      </c>
      <c r="D12" s="197">
        <v>109566.09999999999</v>
      </c>
      <c r="E12" s="197">
        <v>130027.8</v>
      </c>
      <c r="F12" s="197">
        <v>0</v>
      </c>
      <c r="G12" s="197">
        <v>0</v>
      </c>
      <c r="H12" s="197">
        <v>0</v>
      </c>
      <c r="I12" s="197">
        <f t="shared" si="2"/>
        <v>0</v>
      </c>
      <c r="J12" s="197">
        <f t="shared" si="2"/>
        <v>0</v>
      </c>
      <c r="K12" s="197">
        <f t="shared" si="2"/>
        <v>0</v>
      </c>
      <c r="L12" s="197">
        <f>D12+E12+F12+G12+H12+I12+J12+K12</f>
        <v>239593.9</v>
      </c>
      <c r="M12" s="57"/>
    </row>
    <row r="13" spans="1:16" ht="18.75" customHeight="1" x14ac:dyDescent="0.25">
      <c r="A13" s="319">
        <v>3</v>
      </c>
      <c r="B13" s="322" t="s">
        <v>513</v>
      </c>
      <c r="C13" s="194" t="s">
        <v>507</v>
      </c>
      <c r="D13" s="195">
        <f>'приложение 4'!F17</f>
        <v>1665854.9</v>
      </c>
      <c r="E13" s="195">
        <f>'приложение 4'!G17</f>
        <v>1367889</v>
      </c>
      <c r="F13" s="195">
        <f>'приложение 4'!H17</f>
        <v>0</v>
      </c>
      <c r="G13" s="195">
        <f>'приложение 4'!I17</f>
        <v>0</v>
      </c>
      <c r="H13" s="195">
        <f>'приложение 4'!J17</f>
        <v>0</v>
      </c>
      <c r="I13" s="195">
        <f>'приложение 4'!K17</f>
        <v>0</v>
      </c>
      <c r="J13" s="195">
        <f>'приложение 4'!L17</f>
        <v>0</v>
      </c>
      <c r="K13" s="195">
        <f>'приложение 4'!M17</f>
        <v>0</v>
      </c>
      <c r="L13" s="195">
        <f>'приложение 4'!N17</f>
        <v>3033743.9</v>
      </c>
      <c r="M13" s="55"/>
      <c r="N13" s="109"/>
      <c r="O13" s="109"/>
      <c r="P13" s="109"/>
    </row>
    <row r="14" spans="1:16" ht="18.75" customHeight="1" x14ac:dyDescent="0.25">
      <c r="A14" s="319"/>
      <c r="B14" s="322"/>
      <c r="C14" s="196" t="s">
        <v>621</v>
      </c>
      <c r="D14" s="197">
        <v>1487686.9</v>
      </c>
      <c r="E14" s="197">
        <v>1296211.6000000001</v>
      </c>
      <c r="F14" s="197">
        <v>0</v>
      </c>
      <c r="G14" s="197">
        <v>0</v>
      </c>
      <c r="H14" s="197">
        <f t="shared" ref="H14:K15" si="4">G14</f>
        <v>0</v>
      </c>
      <c r="I14" s="197">
        <f t="shared" si="4"/>
        <v>0</v>
      </c>
      <c r="J14" s="197">
        <f t="shared" si="4"/>
        <v>0</v>
      </c>
      <c r="K14" s="197">
        <f t="shared" si="4"/>
        <v>0</v>
      </c>
      <c r="L14" s="197">
        <f t="shared" ref="L14:L15" si="5">D14+E14+F14+G14+H14+I14+J14+K14</f>
        <v>2783898.5</v>
      </c>
      <c r="M14" s="57"/>
    </row>
    <row r="15" spans="1:16" ht="18.75" customHeight="1" x14ac:dyDescent="0.25">
      <c r="A15" s="319"/>
      <c r="B15" s="322"/>
      <c r="C15" s="196" t="s">
        <v>622</v>
      </c>
      <c r="D15" s="197">
        <v>178168</v>
      </c>
      <c r="E15" s="197">
        <v>71677.399999999994</v>
      </c>
      <c r="F15" s="197">
        <v>0</v>
      </c>
      <c r="G15" s="197">
        <v>0</v>
      </c>
      <c r="H15" s="197">
        <f t="shared" si="4"/>
        <v>0</v>
      </c>
      <c r="I15" s="197">
        <f t="shared" si="4"/>
        <v>0</v>
      </c>
      <c r="J15" s="197">
        <f t="shared" si="4"/>
        <v>0</v>
      </c>
      <c r="K15" s="197">
        <f t="shared" si="4"/>
        <v>0</v>
      </c>
      <c r="L15" s="197">
        <f t="shared" si="5"/>
        <v>249845.4</v>
      </c>
      <c r="M15" s="57"/>
    </row>
    <row r="16" spans="1:16" ht="18.75" customHeight="1" x14ac:dyDescent="0.25">
      <c r="A16" s="319">
        <v>4</v>
      </c>
      <c r="B16" s="322" t="s">
        <v>1224</v>
      </c>
      <c r="C16" s="194" t="s">
        <v>507</v>
      </c>
      <c r="D16" s="195">
        <f>'приложение 4'!F23</f>
        <v>29460.6</v>
      </c>
      <c r="E16" s="195">
        <f>'приложение 4'!G23</f>
        <v>0</v>
      </c>
      <c r="F16" s="195">
        <f>'приложение 4'!H23</f>
        <v>0</v>
      </c>
      <c r="G16" s="195">
        <f>'приложение 4'!I23</f>
        <v>0</v>
      </c>
      <c r="H16" s="195">
        <f>'приложение 4'!J23</f>
        <v>0</v>
      </c>
      <c r="I16" s="195">
        <f>'приложение 4'!K23</f>
        <v>0</v>
      </c>
      <c r="J16" s="195">
        <f>'приложение 4'!L23</f>
        <v>0</v>
      </c>
      <c r="K16" s="195">
        <f>'приложение 4'!M23</f>
        <v>0</v>
      </c>
      <c r="L16" s="195">
        <f>'приложение 4'!N23</f>
        <v>29460.6</v>
      </c>
      <c r="M16" s="55"/>
    </row>
    <row r="17" spans="1:13" ht="18.75" customHeight="1" x14ac:dyDescent="0.25">
      <c r="A17" s="319"/>
      <c r="B17" s="322"/>
      <c r="C17" s="196" t="s">
        <v>622</v>
      </c>
      <c r="D17" s="197">
        <v>29460.6</v>
      </c>
      <c r="E17" s="197">
        <v>0</v>
      </c>
      <c r="F17" s="197">
        <v>0</v>
      </c>
      <c r="G17" s="197">
        <v>0</v>
      </c>
      <c r="H17" s="197">
        <f>G17</f>
        <v>0</v>
      </c>
      <c r="I17" s="197">
        <f>H17</f>
        <v>0</v>
      </c>
      <c r="J17" s="197">
        <f t="shared" ref="J17:K17" si="6">I17</f>
        <v>0</v>
      </c>
      <c r="K17" s="197">
        <f t="shared" si="6"/>
        <v>0</v>
      </c>
      <c r="L17" s="197">
        <f>D17+E17+F17+G17+H17+I17+J17+K17</f>
        <v>29460.6</v>
      </c>
      <c r="M17" s="57"/>
    </row>
    <row r="18" spans="1:13" ht="18.75" customHeight="1" x14ac:dyDescent="0.25">
      <c r="A18" s="319">
        <v>5</v>
      </c>
      <c r="B18" s="321" t="s">
        <v>1226</v>
      </c>
      <c r="C18" s="194" t="s">
        <v>507</v>
      </c>
      <c r="D18" s="195">
        <f>'приложение 4'!F26</f>
        <v>467.4</v>
      </c>
      <c r="E18" s="195">
        <f>'приложение 4'!G26</f>
        <v>244.6</v>
      </c>
      <c r="F18" s="195">
        <f>'приложение 4'!H26</f>
        <v>0</v>
      </c>
      <c r="G18" s="195">
        <f>'приложение 4'!I26</f>
        <v>0</v>
      </c>
      <c r="H18" s="195">
        <f>'приложение 4'!J26</f>
        <v>0</v>
      </c>
      <c r="I18" s="195">
        <f>'приложение 4'!K26</f>
        <v>0</v>
      </c>
      <c r="J18" s="195">
        <f>'приложение 4'!L26</f>
        <v>0</v>
      </c>
      <c r="K18" s="195">
        <f>'приложение 4'!M26</f>
        <v>0</v>
      </c>
      <c r="L18" s="195">
        <f>'приложение 4'!N26</f>
        <v>712</v>
      </c>
      <c r="M18" s="55"/>
    </row>
    <row r="19" spans="1:13" ht="18.75" customHeight="1" x14ac:dyDescent="0.25">
      <c r="A19" s="319"/>
      <c r="B19" s="321"/>
      <c r="C19" s="196" t="s">
        <v>621</v>
      </c>
      <c r="D19" s="197">
        <v>467.4</v>
      </c>
      <c r="E19" s="197">
        <v>244.6</v>
      </c>
      <c r="F19" s="197">
        <v>0</v>
      </c>
      <c r="G19" s="197">
        <v>0</v>
      </c>
      <c r="H19" s="197">
        <v>0</v>
      </c>
      <c r="I19" s="197">
        <f>H19</f>
        <v>0</v>
      </c>
      <c r="J19" s="197">
        <f t="shared" ref="J19:K19" si="7">I19</f>
        <v>0</v>
      </c>
      <c r="K19" s="197">
        <f t="shared" si="7"/>
        <v>0</v>
      </c>
      <c r="L19" s="197">
        <f>D19+E19+F19+G19+H19+I19+J19+K19</f>
        <v>712</v>
      </c>
      <c r="M19" s="57"/>
    </row>
    <row r="20" spans="1:13" ht="18.75" customHeight="1" x14ac:dyDescent="0.25">
      <c r="A20" s="323">
        <v>6</v>
      </c>
      <c r="B20" s="301" t="s">
        <v>513</v>
      </c>
      <c r="C20" s="67" t="s">
        <v>507</v>
      </c>
      <c r="D20" s="68">
        <f>'приложение 4'!F29</f>
        <v>0</v>
      </c>
      <c r="E20" s="68">
        <f>'приложение 4'!G29</f>
        <v>0</v>
      </c>
      <c r="F20" s="68">
        <f>'приложение 4'!H29</f>
        <v>2041039</v>
      </c>
      <c r="G20" s="68">
        <f>'приложение 4'!I29</f>
        <v>0</v>
      </c>
      <c r="H20" s="68">
        <f>'приложение 4'!J29</f>
        <v>0</v>
      </c>
      <c r="I20" s="68">
        <f>'приложение 4'!K29</f>
        <v>0</v>
      </c>
      <c r="J20" s="68">
        <f>'приложение 4'!L29</f>
        <v>0</v>
      </c>
      <c r="K20" s="68">
        <f>'приложение 4'!M29</f>
        <v>0</v>
      </c>
      <c r="L20" s="68">
        <f>'приложение 4'!N29</f>
        <v>2041039</v>
      </c>
      <c r="M20" s="57"/>
    </row>
    <row r="21" spans="1:13" ht="18.75" customHeight="1" x14ac:dyDescent="0.25">
      <c r="A21" s="324"/>
      <c r="B21" s="302"/>
      <c r="C21" s="45" t="s">
        <v>621</v>
      </c>
      <c r="D21" s="46">
        <v>0</v>
      </c>
      <c r="E21" s="46">
        <v>0</v>
      </c>
      <c r="F21" s="46">
        <v>1959325</v>
      </c>
      <c r="G21" s="46">
        <v>0</v>
      </c>
      <c r="H21" s="46">
        <v>0</v>
      </c>
      <c r="I21" s="46">
        <v>0</v>
      </c>
      <c r="J21" s="46">
        <v>0</v>
      </c>
      <c r="K21" s="46">
        <v>0</v>
      </c>
      <c r="L21" s="46">
        <f>D21+E21+F21+G21+H21+I21+J21+K21</f>
        <v>1959325</v>
      </c>
      <c r="M21" s="57"/>
    </row>
    <row r="22" spans="1:13" ht="18.75" customHeight="1" x14ac:dyDescent="0.25">
      <c r="A22" s="325"/>
      <c r="B22" s="303"/>
      <c r="C22" s="45" t="s">
        <v>622</v>
      </c>
      <c r="D22" s="46">
        <v>0</v>
      </c>
      <c r="E22" s="46">
        <v>0</v>
      </c>
      <c r="F22" s="46">
        <v>81714</v>
      </c>
      <c r="G22" s="46">
        <v>0</v>
      </c>
      <c r="H22" s="46">
        <v>0</v>
      </c>
      <c r="I22" s="46">
        <v>0</v>
      </c>
      <c r="J22" s="46">
        <v>0</v>
      </c>
      <c r="K22" s="46">
        <v>0</v>
      </c>
      <c r="L22" s="46">
        <f>D22+E22+F22+G22+H22+I22+J22+K22</f>
        <v>81714</v>
      </c>
      <c r="M22" s="57"/>
    </row>
    <row r="23" spans="1:13" ht="18.75" customHeight="1" x14ac:dyDescent="0.25">
      <c r="A23" s="323">
        <v>7</v>
      </c>
      <c r="B23" s="301" t="s">
        <v>3098</v>
      </c>
      <c r="C23" s="67" t="s">
        <v>507</v>
      </c>
      <c r="D23" s="68">
        <f>'приложение 4'!F32</f>
        <v>0</v>
      </c>
      <c r="E23" s="68">
        <f>'приложение 4'!G32</f>
        <v>0</v>
      </c>
      <c r="F23" s="68">
        <f>'приложение 4'!H32</f>
        <v>172510.3</v>
      </c>
      <c r="G23" s="68">
        <f>'приложение 4'!I32</f>
        <v>185258.1</v>
      </c>
      <c r="H23" s="68">
        <f>'приложение 4'!J32</f>
        <v>177594</v>
      </c>
      <c r="I23" s="68">
        <f>'приложение 4'!K32</f>
        <v>177594</v>
      </c>
      <c r="J23" s="68">
        <f>'приложение 4'!L32</f>
        <v>177594</v>
      </c>
      <c r="K23" s="68">
        <f>'приложение 4'!M32</f>
        <v>177594</v>
      </c>
      <c r="L23" s="68">
        <f>'приложение 4'!N32</f>
        <v>1068144.3999999999</v>
      </c>
      <c r="M23" s="57"/>
    </row>
    <row r="24" spans="1:13" ht="18.75" customHeight="1" x14ac:dyDescent="0.25">
      <c r="A24" s="324"/>
      <c r="B24" s="302"/>
      <c r="C24" s="45" t="s">
        <v>621</v>
      </c>
      <c r="D24" s="46">
        <v>0</v>
      </c>
      <c r="E24" s="46">
        <v>0</v>
      </c>
      <c r="F24" s="46">
        <v>167334.90000000002</v>
      </c>
      <c r="G24" s="46">
        <v>179700.2</v>
      </c>
      <c r="H24" s="46">
        <v>172266.09999999998</v>
      </c>
      <c r="I24" s="46">
        <v>172266.09999999998</v>
      </c>
      <c r="J24" s="46">
        <v>172266.09999999998</v>
      </c>
      <c r="K24" s="46">
        <v>172266.09999999998</v>
      </c>
      <c r="L24" s="46">
        <f>D24+E24+F24+G24+H24+I24+J24+K24</f>
        <v>1036099.5</v>
      </c>
      <c r="M24" s="57"/>
    </row>
    <row r="25" spans="1:13" ht="18.75" customHeight="1" x14ac:dyDescent="0.25">
      <c r="A25" s="325"/>
      <c r="B25" s="302"/>
      <c r="C25" s="45" t="s">
        <v>622</v>
      </c>
      <c r="D25" s="46">
        <v>0</v>
      </c>
      <c r="E25" s="46">
        <v>0</v>
      </c>
      <c r="F25" s="46">
        <v>5175.3999999999996</v>
      </c>
      <c r="G25" s="46">
        <v>5557.9</v>
      </c>
      <c r="H25" s="46">
        <v>5327.9</v>
      </c>
      <c r="I25" s="46">
        <v>5327.9</v>
      </c>
      <c r="J25" s="46">
        <v>5327.9</v>
      </c>
      <c r="K25" s="46">
        <v>5327.9</v>
      </c>
      <c r="L25" s="46">
        <f>D25+E25+F25+G25+H25+I25+J25+K25</f>
        <v>32044.9</v>
      </c>
      <c r="M25" s="57"/>
    </row>
    <row r="26" spans="1:13" ht="18.75" customHeight="1" x14ac:dyDescent="0.25">
      <c r="A26" s="323">
        <v>8</v>
      </c>
      <c r="B26" s="301" t="s">
        <v>3102</v>
      </c>
      <c r="C26" s="67" t="s">
        <v>507</v>
      </c>
      <c r="D26" s="68">
        <f>'приложение 4'!F37</f>
        <v>0</v>
      </c>
      <c r="E26" s="68">
        <f>'приложение 4'!G37</f>
        <v>0</v>
      </c>
      <c r="F26" s="68">
        <f>'приложение 4'!H37</f>
        <v>65827.600000000006</v>
      </c>
      <c r="G26" s="68">
        <f>'приложение 4'!I37</f>
        <v>66924.100000000006</v>
      </c>
      <c r="H26" s="68">
        <f>'приложение 4'!J37</f>
        <v>68221.5</v>
      </c>
      <c r="I26" s="68">
        <f>'приложение 4'!K37</f>
        <v>68221.5</v>
      </c>
      <c r="J26" s="68">
        <f>'приложение 4'!L37</f>
        <v>68221.5</v>
      </c>
      <c r="K26" s="68">
        <f>'приложение 4'!M37</f>
        <v>68221.5</v>
      </c>
      <c r="L26" s="68">
        <f>'приложение 4'!N37</f>
        <v>405637.7</v>
      </c>
      <c r="M26" s="57"/>
    </row>
    <row r="27" spans="1:13" ht="18.75" customHeight="1" x14ac:dyDescent="0.25">
      <c r="A27" s="324"/>
      <c r="B27" s="302"/>
      <c r="C27" s="45" t="s">
        <v>621</v>
      </c>
      <c r="D27" s="59">
        <v>0</v>
      </c>
      <c r="E27" s="59">
        <v>0</v>
      </c>
      <c r="F27" s="46">
        <v>63852.7</v>
      </c>
      <c r="G27" s="46">
        <v>64916.3</v>
      </c>
      <c r="H27" s="46">
        <v>66174.8</v>
      </c>
      <c r="I27" s="46">
        <v>66174.8</v>
      </c>
      <c r="J27" s="46">
        <v>66174.8</v>
      </c>
      <c r="K27" s="46">
        <v>66174.8</v>
      </c>
      <c r="L27" s="46">
        <f>D27+E27+F27+G27+H27+I27+J27+K27</f>
        <v>393468.19999999995</v>
      </c>
      <c r="M27" s="57"/>
    </row>
    <row r="28" spans="1:13" ht="18.75" customHeight="1" x14ac:dyDescent="0.25">
      <c r="A28" s="325"/>
      <c r="B28" s="303"/>
      <c r="C28" s="45" t="s">
        <v>622</v>
      </c>
      <c r="D28" s="46">
        <v>0</v>
      </c>
      <c r="E28" s="46">
        <v>0</v>
      </c>
      <c r="F28" s="46">
        <v>1974.9</v>
      </c>
      <c r="G28" s="46">
        <v>2007.8</v>
      </c>
      <c r="H28" s="46">
        <v>2046.7</v>
      </c>
      <c r="I28" s="46">
        <v>2046.7</v>
      </c>
      <c r="J28" s="46">
        <v>2046.7</v>
      </c>
      <c r="K28" s="46">
        <v>2046.7</v>
      </c>
      <c r="L28" s="46">
        <f>D28+E28+F28+G28+H28+I28+J28+K28</f>
        <v>12169.5</v>
      </c>
      <c r="M28" s="57"/>
    </row>
    <row r="29" spans="1:13" ht="18.75" customHeight="1" x14ac:dyDescent="0.25">
      <c r="A29" s="323">
        <v>9</v>
      </c>
      <c r="B29" s="301" t="s">
        <v>3104</v>
      </c>
      <c r="C29" s="67" t="s">
        <v>507</v>
      </c>
      <c r="D29" s="68">
        <f>'приложение 4'!F40</f>
        <v>0</v>
      </c>
      <c r="E29" s="68">
        <f>'приложение 4'!G40</f>
        <v>0</v>
      </c>
      <c r="F29" s="68">
        <f>'приложение 4'!H40</f>
        <v>248221.2</v>
      </c>
      <c r="G29" s="68">
        <f>'приложение 4'!I40</f>
        <v>261606</v>
      </c>
      <c r="H29" s="68">
        <f>'приложение 4'!J40</f>
        <v>275793.90000000002</v>
      </c>
      <c r="I29" s="68">
        <f>'приложение 4'!K40</f>
        <v>275793.90000000002</v>
      </c>
      <c r="J29" s="68">
        <f>'приложение 4'!L40</f>
        <v>275793.90000000002</v>
      </c>
      <c r="K29" s="68">
        <f>'приложение 4'!M40</f>
        <v>275793.90000000002</v>
      </c>
      <c r="L29" s="68">
        <f>'приложение 4'!N40</f>
        <v>1613002.7999999998</v>
      </c>
      <c r="M29" s="57"/>
    </row>
    <row r="30" spans="1:13" ht="18.75" customHeight="1" x14ac:dyDescent="0.25">
      <c r="A30" s="324"/>
      <c r="B30" s="302"/>
      <c r="C30" s="45" t="s">
        <v>621</v>
      </c>
      <c r="D30" s="46">
        <v>0</v>
      </c>
      <c r="E30" s="46">
        <v>0</v>
      </c>
      <c r="F30" s="46">
        <v>88750.9</v>
      </c>
      <c r="G30" s="46">
        <v>89858.8</v>
      </c>
      <c r="H30" s="46">
        <v>91822.8</v>
      </c>
      <c r="I30" s="46">
        <v>91822.8</v>
      </c>
      <c r="J30" s="46">
        <v>91822.8</v>
      </c>
      <c r="K30" s="46">
        <v>91822.8</v>
      </c>
      <c r="L30" s="46">
        <f>D30+E30+F30+G30+H30+I30+J30+K30</f>
        <v>545900.9</v>
      </c>
      <c r="M30" s="57"/>
    </row>
    <row r="31" spans="1:13" ht="18.75" customHeight="1" x14ac:dyDescent="0.25">
      <c r="A31" s="325"/>
      <c r="B31" s="302"/>
      <c r="C31" s="45" t="s">
        <v>622</v>
      </c>
      <c r="D31" s="46">
        <v>0</v>
      </c>
      <c r="E31" s="46">
        <v>0</v>
      </c>
      <c r="F31" s="46">
        <v>159470.30000000002</v>
      </c>
      <c r="G31" s="46">
        <v>171747.20000000001</v>
      </c>
      <c r="H31" s="46">
        <v>183971.1</v>
      </c>
      <c r="I31" s="46">
        <v>183971.1</v>
      </c>
      <c r="J31" s="46">
        <v>183971.1</v>
      </c>
      <c r="K31" s="46">
        <v>183971.1</v>
      </c>
      <c r="L31" s="46">
        <f>D31+E31+F31+G31+H31+I31+J31+K31</f>
        <v>1067101.8999999999</v>
      </c>
      <c r="M31" s="57"/>
    </row>
    <row r="32" spans="1:13" ht="18.75" customHeight="1" x14ac:dyDescent="0.25">
      <c r="A32" s="323">
        <v>10</v>
      </c>
      <c r="B32" s="301" t="s">
        <v>3107</v>
      </c>
      <c r="C32" s="67" t="s">
        <v>507</v>
      </c>
      <c r="D32" s="68">
        <f>'приложение 4'!F44</f>
        <v>0</v>
      </c>
      <c r="E32" s="68">
        <f>'приложение 4'!G44</f>
        <v>0</v>
      </c>
      <c r="F32" s="68">
        <f>'приложение 4'!H44</f>
        <v>5367</v>
      </c>
      <c r="G32" s="68">
        <f>'приложение 4'!I44</f>
        <v>3690</v>
      </c>
      <c r="H32" s="68">
        <f>'приложение 4'!J44</f>
        <v>1484</v>
      </c>
      <c r="I32" s="68">
        <f>'приложение 4'!K44</f>
        <v>1484</v>
      </c>
      <c r="J32" s="68">
        <f>'приложение 4'!L44</f>
        <v>1484</v>
      </c>
      <c r="K32" s="68">
        <f>'приложение 4'!M44</f>
        <v>1484</v>
      </c>
      <c r="L32" s="68">
        <f>'приложение 4'!N44</f>
        <v>14993</v>
      </c>
      <c r="M32" s="57"/>
    </row>
    <row r="33" spans="1:16" ht="18.75" customHeight="1" x14ac:dyDescent="0.25">
      <c r="A33" s="324"/>
      <c r="B33" s="302"/>
      <c r="C33" s="45" t="s">
        <v>621</v>
      </c>
      <c r="D33" s="46">
        <v>0</v>
      </c>
      <c r="E33" s="46">
        <v>0</v>
      </c>
      <c r="F33" s="46">
        <v>5205.8999999999996</v>
      </c>
      <c r="G33" s="46">
        <v>3579.3</v>
      </c>
      <c r="H33" s="46">
        <v>1439.4</v>
      </c>
      <c r="I33" s="46">
        <v>1439.4</v>
      </c>
      <c r="J33" s="46">
        <v>1439.4</v>
      </c>
      <c r="K33" s="46">
        <v>1439.4</v>
      </c>
      <c r="L33" s="46">
        <f xml:space="preserve"> D33+E33+F33+G33+H33+I33+J33+K33</f>
        <v>14542.8</v>
      </c>
      <c r="M33" s="57"/>
    </row>
    <row r="34" spans="1:16" ht="18.75" customHeight="1" x14ac:dyDescent="0.25">
      <c r="A34" s="325"/>
      <c r="B34" s="303"/>
      <c r="C34" s="45" t="s">
        <v>622</v>
      </c>
      <c r="D34" s="46">
        <v>0</v>
      </c>
      <c r="E34" s="46">
        <v>0</v>
      </c>
      <c r="F34" s="46">
        <v>161.1</v>
      </c>
      <c r="G34" s="46">
        <v>110.7</v>
      </c>
      <c r="H34" s="46">
        <v>44.6</v>
      </c>
      <c r="I34" s="46">
        <v>44.6</v>
      </c>
      <c r="J34" s="46">
        <v>44.6</v>
      </c>
      <c r="K34" s="46">
        <v>44.6</v>
      </c>
      <c r="L34" s="46">
        <f>D34+E34+F34+G34+H34+I34+J34+K34</f>
        <v>450.2000000000001</v>
      </c>
      <c r="M34" s="57"/>
    </row>
    <row r="35" spans="1:16" ht="18.75" customHeight="1" x14ac:dyDescent="0.25">
      <c r="A35" s="319">
        <v>11</v>
      </c>
      <c r="B35" s="326" t="s">
        <v>517</v>
      </c>
      <c r="C35" s="67" t="s">
        <v>507</v>
      </c>
      <c r="D35" s="68">
        <f>'приложение 4'!F47</f>
        <v>12151535.200000001</v>
      </c>
      <c r="E35" s="68">
        <f>'приложение 4'!G47</f>
        <v>13311710.299999999</v>
      </c>
      <c r="F35" s="68">
        <f>'приложение 4'!H47</f>
        <v>14440753.4</v>
      </c>
      <c r="G35" s="68">
        <f>'приложение 4'!I47</f>
        <v>15410716.899999999</v>
      </c>
      <c r="H35" s="68">
        <f>'приложение 4'!J47</f>
        <v>16443586.699999999</v>
      </c>
      <c r="I35" s="68">
        <f>'приложение 4'!K47</f>
        <v>17527750.91</v>
      </c>
      <c r="J35" s="68">
        <f>'приложение 4'!L47</f>
        <v>18684554.199999999</v>
      </c>
      <c r="K35" s="68">
        <f>'приложение 4'!M47</f>
        <v>19918863.199999999</v>
      </c>
      <c r="L35" s="68">
        <f>'приложение 4'!N47</f>
        <v>127889470.81000002</v>
      </c>
      <c r="M35" s="55"/>
    </row>
    <row r="36" spans="1:16" ht="18.75" customHeight="1" x14ac:dyDescent="0.25">
      <c r="A36" s="319"/>
      <c r="B36" s="326"/>
      <c r="C36" s="45" t="s">
        <v>622</v>
      </c>
      <c r="D36" s="46">
        <v>113734.8</v>
      </c>
      <c r="E36" s="46">
        <v>202806.1</v>
      </c>
      <c r="F36" s="46">
        <v>227567.6</v>
      </c>
      <c r="G36" s="46">
        <v>245247.69999999998</v>
      </c>
      <c r="H36" s="46">
        <v>262031</v>
      </c>
      <c r="I36" s="46">
        <v>262031</v>
      </c>
      <c r="J36" s="46">
        <v>262031</v>
      </c>
      <c r="K36" s="46">
        <v>262031</v>
      </c>
      <c r="L36" s="46">
        <f t="shared" ref="L36" si="8">D36+E36+F36+G36+H36+I36+J36+K36</f>
        <v>1837480.2</v>
      </c>
      <c r="M36" s="57"/>
    </row>
    <row r="37" spans="1:16" ht="18.75" customHeight="1" x14ac:dyDescent="0.25">
      <c r="A37" s="319"/>
      <c r="B37" s="326"/>
      <c r="C37" s="198" t="s">
        <v>509</v>
      </c>
      <c r="D37" s="199">
        <f>'приложение 4'!F56</f>
        <v>12037800.4</v>
      </c>
      <c r="E37" s="199">
        <f>'приложение 4'!G56</f>
        <v>13108904.199999999</v>
      </c>
      <c r="F37" s="199">
        <f>'приложение 4'!H56</f>
        <v>14213185.800000001</v>
      </c>
      <c r="G37" s="199">
        <f>'приложение 4'!I56</f>
        <v>15165469.199999999</v>
      </c>
      <c r="H37" s="199">
        <f>'приложение 4'!J56</f>
        <v>16181555.699999999</v>
      </c>
      <c r="I37" s="199">
        <f>'приложение 4'!K56</f>
        <v>17265719.91</v>
      </c>
      <c r="J37" s="199">
        <f>'приложение 4'!L56</f>
        <v>18422523.199999999</v>
      </c>
      <c r="K37" s="199">
        <f>'приложение 4'!M56</f>
        <v>19656832.199999999</v>
      </c>
      <c r="L37" s="199">
        <f>D37+E37+F37+G37+H37+I37+J37+K37</f>
        <v>126051990.61000001</v>
      </c>
      <c r="M37" s="57"/>
    </row>
    <row r="38" spans="1:16" ht="23.25" customHeight="1" x14ac:dyDescent="0.25">
      <c r="A38" s="323">
        <v>12</v>
      </c>
      <c r="B38" s="327" t="s">
        <v>523</v>
      </c>
      <c r="C38" s="67" t="s">
        <v>507</v>
      </c>
      <c r="D38" s="68">
        <f>'приложение 4'!F57</f>
        <v>120843.7</v>
      </c>
      <c r="E38" s="68">
        <f>'приложение 4'!G57</f>
        <v>126746.6</v>
      </c>
      <c r="F38" s="68">
        <f>'приложение 4'!H57</f>
        <v>132671.09999999998</v>
      </c>
      <c r="G38" s="68">
        <f>'приложение 4'!I57</f>
        <v>132669.59999999998</v>
      </c>
      <c r="H38" s="68">
        <f>'приложение 4'!J57</f>
        <v>132686.9</v>
      </c>
      <c r="I38" s="68">
        <f>'приложение 4'!K57</f>
        <v>132686.9</v>
      </c>
      <c r="J38" s="68">
        <f>'приложение 4'!L57</f>
        <v>132686.9</v>
      </c>
      <c r="K38" s="68">
        <f>'приложение 4'!M57</f>
        <v>132686.9</v>
      </c>
      <c r="L38" s="68">
        <f>'приложение 4'!N57</f>
        <v>1043678.6000000001</v>
      </c>
      <c r="M38" s="55"/>
    </row>
    <row r="39" spans="1:16" ht="21" customHeight="1" x14ac:dyDescent="0.25">
      <c r="A39" s="324"/>
      <c r="B39" s="328"/>
      <c r="C39" s="45" t="s">
        <v>621</v>
      </c>
      <c r="D39" s="46">
        <v>0</v>
      </c>
      <c r="E39" s="46">
        <v>0</v>
      </c>
      <c r="F39" s="46">
        <v>578.6</v>
      </c>
      <c r="G39" s="46">
        <v>577.4</v>
      </c>
      <c r="H39" s="46">
        <v>592.1</v>
      </c>
      <c r="I39" s="46">
        <v>592.1</v>
      </c>
      <c r="J39" s="46">
        <v>592.1</v>
      </c>
      <c r="K39" s="46">
        <v>592.1</v>
      </c>
      <c r="L39" s="46">
        <f>D39+E39+F39+G39+H39+I39+J39+K39</f>
        <v>3524.3999999999996</v>
      </c>
      <c r="M39" s="57"/>
    </row>
    <row r="40" spans="1:16" ht="20.25" customHeight="1" x14ac:dyDescent="0.25">
      <c r="A40" s="325"/>
      <c r="B40" s="329"/>
      <c r="C40" s="45" t="s">
        <v>622</v>
      </c>
      <c r="D40" s="46">
        <v>120843.7</v>
      </c>
      <c r="E40" s="46">
        <v>126746.6</v>
      </c>
      <c r="F40" s="46">
        <v>132092.5</v>
      </c>
      <c r="G40" s="46">
        <v>132092.19999999998</v>
      </c>
      <c r="H40" s="46">
        <v>132094.79999999999</v>
      </c>
      <c r="I40" s="46">
        <v>132094.79999999999</v>
      </c>
      <c r="J40" s="46">
        <v>132094.79999999999</v>
      </c>
      <c r="K40" s="46">
        <v>132094.79999999999</v>
      </c>
      <c r="L40" s="46">
        <f>D40+E40+F40+G40+H40+I40+J40+K40</f>
        <v>1040154.2000000002</v>
      </c>
      <c r="M40" s="57"/>
    </row>
    <row r="41" spans="1:16" ht="18.75" customHeight="1" x14ac:dyDescent="0.25">
      <c r="A41" s="319">
        <v>13</v>
      </c>
      <c r="B41" s="326" t="s">
        <v>1430</v>
      </c>
      <c r="C41" s="67" t="s">
        <v>507</v>
      </c>
      <c r="D41" s="68">
        <f>'приложение 4'!F62</f>
        <v>2625757.6</v>
      </c>
      <c r="E41" s="68">
        <f>'приложение 4'!G62</f>
        <v>2864776.6000000006</v>
      </c>
      <c r="F41" s="68">
        <f>'приложение 4'!H62</f>
        <v>2976046.4000000004</v>
      </c>
      <c r="G41" s="68">
        <f>'приложение 4'!I62</f>
        <v>3111343.9000000004</v>
      </c>
      <c r="H41" s="68">
        <f>'приложение 4'!J62</f>
        <v>3232331.4000000008</v>
      </c>
      <c r="I41" s="68">
        <f>'приложение 4'!K62</f>
        <v>3232331.4000000008</v>
      </c>
      <c r="J41" s="68">
        <f>'приложение 4'!L62</f>
        <v>3232331.4000000008</v>
      </c>
      <c r="K41" s="68">
        <f>'приложение 4'!M62</f>
        <v>3232331.4000000008</v>
      </c>
      <c r="L41" s="68">
        <f>'приложение 4'!N62</f>
        <v>24507250.100000001</v>
      </c>
      <c r="M41" s="55"/>
      <c r="N41" s="109"/>
      <c r="O41" s="109"/>
      <c r="P41" s="109"/>
    </row>
    <row r="42" spans="1:16" ht="18.75" customHeight="1" x14ac:dyDescent="0.25">
      <c r="A42" s="319"/>
      <c r="B42" s="326"/>
      <c r="C42" s="45" t="s">
        <v>621</v>
      </c>
      <c r="D42" s="46">
        <v>57525.5</v>
      </c>
      <c r="E42" s="46">
        <v>200028.7</v>
      </c>
      <c r="F42" s="46">
        <v>53621.599999999991</v>
      </c>
      <c r="G42" s="46">
        <v>53457.7</v>
      </c>
      <c r="H42" s="46">
        <v>54774.8</v>
      </c>
      <c r="I42" s="46">
        <v>54774.8</v>
      </c>
      <c r="J42" s="46">
        <v>54774.8</v>
      </c>
      <c r="K42" s="46">
        <v>54774.8</v>
      </c>
      <c r="L42" s="46">
        <f t="shared" ref="L42:L43" si="9">D42+E42+F42+G42+H42+I42+J42+K42</f>
        <v>583732.70000000007</v>
      </c>
      <c r="M42" s="57"/>
    </row>
    <row r="43" spans="1:16" ht="18.75" customHeight="1" x14ac:dyDescent="0.25">
      <c r="A43" s="319"/>
      <c r="B43" s="326"/>
      <c r="C43" s="45" t="s">
        <v>622</v>
      </c>
      <c r="D43" s="46">
        <v>2568232.1</v>
      </c>
      <c r="E43" s="46">
        <v>2664747.9</v>
      </c>
      <c r="F43" s="46">
        <v>2922424.8000000007</v>
      </c>
      <c r="G43" s="46">
        <v>3057886.2000000007</v>
      </c>
      <c r="H43" s="46">
        <v>3177556.6000000006</v>
      </c>
      <c r="I43" s="46">
        <v>3177556.6000000006</v>
      </c>
      <c r="J43" s="46">
        <v>3177556.6000000006</v>
      </c>
      <c r="K43" s="46">
        <v>3177556.6000000006</v>
      </c>
      <c r="L43" s="46">
        <f t="shared" si="9"/>
        <v>23923517.400000006</v>
      </c>
      <c r="M43" s="57"/>
    </row>
    <row r="44" spans="1:16" ht="22.5" customHeight="1" x14ac:dyDescent="0.25">
      <c r="A44" s="319">
        <v>14</v>
      </c>
      <c r="B44" s="326" t="s">
        <v>181</v>
      </c>
      <c r="C44" s="67" t="s">
        <v>507</v>
      </c>
      <c r="D44" s="68">
        <f>'приложение 4'!F79</f>
        <v>411894.39999999997</v>
      </c>
      <c r="E44" s="68">
        <f>'приложение 4'!G79</f>
        <v>446771.8</v>
      </c>
      <c r="F44" s="68">
        <f>'приложение 4'!H79</f>
        <v>522495.8</v>
      </c>
      <c r="G44" s="68">
        <f>'приложение 4'!I79</f>
        <v>570857.00000000012</v>
      </c>
      <c r="H44" s="68">
        <f>'приложение 4'!J79</f>
        <v>616209.19999999995</v>
      </c>
      <c r="I44" s="68">
        <f>'приложение 4'!K79</f>
        <v>616209.19999999995</v>
      </c>
      <c r="J44" s="68">
        <f>'приложение 4'!L79</f>
        <v>616209.19999999995</v>
      </c>
      <c r="K44" s="68">
        <f>'приложение 4'!M79</f>
        <v>616209.19999999995</v>
      </c>
      <c r="L44" s="68">
        <f>'приложение 4'!N79</f>
        <v>4416855.8000000007</v>
      </c>
      <c r="M44" s="55"/>
    </row>
    <row r="45" spans="1:16" ht="22.5" customHeight="1" x14ac:dyDescent="0.25">
      <c r="A45" s="319"/>
      <c r="B45" s="326"/>
      <c r="C45" s="45" t="s">
        <v>622</v>
      </c>
      <c r="D45" s="46">
        <v>411894.39999999997</v>
      </c>
      <c r="E45" s="46">
        <v>446771.8</v>
      </c>
      <c r="F45" s="46">
        <v>522495.8</v>
      </c>
      <c r="G45" s="46">
        <v>570857.00000000012</v>
      </c>
      <c r="H45" s="46">
        <v>616209.19999999995</v>
      </c>
      <c r="I45" s="46">
        <v>616209.19999999995</v>
      </c>
      <c r="J45" s="46">
        <v>616209.19999999995</v>
      </c>
      <c r="K45" s="46">
        <v>616209.19999999995</v>
      </c>
      <c r="L45" s="46">
        <f>D45+E45+F45+G45+H45+I45+J45+K45</f>
        <v>4416855.8000000007</v>
      </c>
      <c r="M45" s="57"/>
    </row>
    <row r="46" spans="1:16" ht="18.75" customHeight="1" x14ac:dyDescent="0.25">
      <c r="A46" s="319">
        <v>15</v>
      </c>
      <c r="B46" s="322" t="s">
        <v>542</v>
      </c>
      <c r="C46" s="194" t="s">
        <v>507</v>
      </c>
      <c r="D46" s="195">
        <f>'приложение 4'!F85</f>
        <v>349455.4</v>
      </c>
      <c r="E46" s="195">
        <f>'приложение 4'!G85</f>
        <v>491644.30000000005</v>
      </c>
      <c r="F46" s="195">
        <f>'приложение 4'!H85</f>
        <v>0</v>
      </c>
      <c r="G46" s="195">
        <f>'приложение 4'!I85</f>
        <v>0</v>
      </c>
      <c r="H46" s="195">
        <f>'приложение 4'!J85</f>
        <v>0</v>
      </c>
      <c r="I46" s="195">
        <f>'приложение 4'!K85</f>
        <v>0</v>
      </c>
      <c r="J46" s="195">
        <f>'приложение 4'!L85</f>
        <v>0</v>
      </c>
      <c r="K46" s="195">
        <f>'приложение 4'!M85</f>
        <v>0</v>
      </c>
      <c r="L46" s="195">
        <f>'приложение 4'!N85</f>
        <v>841099.7</v>
      </c>
      <c r="M46" s="60"/>
      <c r="N46" s="109"/>
      <c r="O46" s="109"/>
      <c r="P46" s="109"/>
    </row>
    <row r="47" spans="1:16" ht="18.75" customHeight="1" x14ac:dyDescent="0.25">
      <c r="A47" s="319"/>
      <c r="B47" s="322"/>
      <c r="C47" s="196" t="s">
        <v>621</v>
      </c>
      <c r="D47" s="197">
        <v>266804.59999999998</v>
      </c>
      <c r="E47" s="197">
        <v>375984.6</v>
      </c>
      <c r="F47" s="197">
        <v>0</v>
      </c>
      <c r="G47" s="197">
        <v>0</v>
      </c>
      <c r="H47" s="197">
        <v>0</v>
      </c>
      <c r="I47" s="197">
        <f t="shared" ref="I47:K48" si="10">H47</f>
        <v>0</v>
      </c>
      <c r="J47" s="197">
        <f t="shared" si="10"/>
        <v>0</v>
      </c>
      <c r="K47" s="197">
        <f t="shared" si="10"/>
        <v>0</v>
      </c>
      <c r="L47" s="197">
        <f t="shared" ref="L47:L48" si="11">D47+E47+F47+G47+H47+I47+J47+K47</f>
        <v>642789.19999999995</v>
      </c>
      <c r="M47" s="57"/>
    </row>
    <row r="48" spans="1:16" ht="18.75" customHeight="1" x14ac:dyDescent="0.25">
      <c r="A48" s="319"/>
      <c r="B48" s="322"/>
      <c r="C48" s="196" t="s">
        <v>622</v>
      </c>
      <c r="D48" s="197">
        <v>82650.8</v>
      </c>
      <c r="E48" s="197">
        <v>115659.7</v>
      </c>
      <c r="F48" s="197">
        <v>0</v>
      </c>
      <c r="G48" s="197">
        <v>0</v>
      </c>
      <c r="H48" s="197">
        <v>0</v>
      </c>
      <c r="I48" s="197">
        <f t="shared" si="10"/>
        <v>0</v>
      </c>
      <c r="J48" s="197">
        <f t="shared" si="10"/>
        <v>0</v>
      </c>
      <c r="K48" s="197">
        <f t="shared" si="10"/>
        <v>0</v>
      </c>
      <c r="L48" s="197">
        <f t="shared" si="11"/>
        <v>198310.5</v>
      </c>
      <c r="M48" s="57"/>
    </row>
    <row r="49" spans="1:16" ht="18.75" customHeight="1" x14ac:dyDescent="0.25">
      <c r="A49" s="319">
        <v>16</v>
      </c>
      <c r="B49" s="321" t="s">
        <v>199</v>
      </c>
      <c r="C49" s="194" t="s">
        <v>507</v>
      </c>
      <c r="D49" s="195">
        <f>'приложение 4'!F91</f>
        <v>3922492.34</v>
      </c>
      <c r="E49" s="195">
        <f>'приложение 4'!G91</f>
        <v>3892351.2</v>
      </c>
      <c r="F49" s="195">
        <f>'приложение 4'!H91</f>
        <v>0</v>
      </c>
      <c r="G49" s="195">
        <f>'приложение 4'!I91</f>
        <v>0</v>
      </c>
      <c r="H49" s="195">
        <f>'приложение 4'!J91</f>
        <v>0</v>
      </c>
      <c r="I49" s="195">
        <f>'приложение 4'!K91</f>
        <v>0</v>
      </c>
      <c r="J49" s="195">
        <f>'приложение 4'!L91</f>
        <v>0</v>
      </c>
      <c r="K49" s="195">
        <f>'приложение 4'!M91</f>
        <v>0</v>
      </c>
      <c r="L49" s="195">
        <f>'приложение 4'!N91</f>
        <v>7814843.540000001</v>
      </c>
      <c r="M49" s="60"/>
    </row>
    <row r="50" spans="1:16" ht="18.75" customHeight="1" x14ac:dyDescent="0.25">
      <c r="A50" s="319"/>
      <c r="B50" s="321"/>
      <c r="C50" s="196" t="s">
        <v>621</v>
      </c>
      <c r="D50" s="197">
        <v>80304.799999999988</v>
      </c>
      <c r="E50" s="197">
        <v>43536.9</v>
      </c>
      <c r="F50" s="197">
        <v>0</v>
      </c>
      <c r="G50" s="197">
        <f t="shared" ref="G50:K51" si="12">F50</f>
        <v>0</v>
      </c>
      <c r="H50" s="197">
        <f t="shared" si="12"/>
        <v>0</v>
      </c>
      <c r="I50" s="197">
        <f t="shared" si="12"/>
        <v>0</v>
      </c>
      <c r="J50" s="197">
        <f t="shared" si="12"/>
        <v>0</v>
      </c>
      <c r="K50" s="197">
        <f t="shared" si="12"/>
        <v>0</v>
      </c>
      <c r="L50" s="197">
        <f t="shared" ref="L50:L52" si="13">D50+E50+F50+G50+H50+I50+J50+K50</f>
        <v>123841.69999999998</v>
      </c>
      <c r="M50" s="57"/>
    </row>
    <row r="51" spans="1:16" ht="18.75" customHeight="1" x14ac:dyDescent="0.25">
      <c r="A51" s="319"/>
      <c r="B51" s="321"/>
      <c r="C51" s="196" t="s">
        <v>622</v>
      </c>
      <c r="D51" s="197">
        <v>400</v>
      </c>
      <c r="E51" s="197">
        <v>1814.2</v>
      </c>
      <c r="F51" s="197">
        <v>0</v>
      </c>
      <c r="G51" s="197">
        <f t="shared" si="12"/>
        <v>0</v>
      </c>
      <c r="H51" s="197">
        <f t="shared" si="12"/>
        <v>0</v>
      </c>
      <c r="I51" s="197">
        <f t="shared" si="12"/>
        <v>0</v>
      </c>
      <c r="J51" s="197">
        <f t="shared" si="12"/>
        <v>0</v>
      </c>
      <c r="K51" s="197">
        <f t="shared" si="12"/>
        <v>0</v>
      </c>
      <c r="L51" s="197">
        <f t="shared" si="13"/>
        <v>2214.1999999999998</v>
      </c>
      <c r="M51" s="57"/>
    </row>
    <row r="52" spans="1:16" ht="18.75" customHeight="1" x14ac:dyDescent="0.25">
      <c r="A52" s="319"/>
      <c r="B52" s="321"/>
      <c r="C52" s="200" t="s">
        <v>509</v>
      </c>
      <c r="D52" s="197">
        <f>'приложение 4'!F95</f>
        <v>3841787.54</v>
      </c>
      <c r="E52" s="197">
        <v>3847000.1</v>
      </c>
      <c r="F52" s="197">
        <v>0</v>
      </c>
      <c r="G52" s="197">
        <v>0</v>
      </c>
      <c r="H52" s="197">
        <v>0</v>
      </c>
      <c r="I52" s="197">
        <v>0</v>
      </c>
      <c r="J52" s="197">
        <v>0</v>
      </c>
      <c r="K52" s="197">
        <v>0</v>
      </c>
      <c r="L52" s="197">
        <f t="shared" si="13"/>
        <v>7688787.6400000006</v>
      </c>
      <c r="M52" s="57"/>
    </row>
    <row r="53" spans="1:16" ht="18.75" customHeight="1" x14ac:dyDescent="0.25">
      <c r="A53" s="323">
        <v>17</v>
      </c>
      <c r="B53" s="267" t="s">
        <v>542</v>
      </c>
      <c r="C53" s="67" t="s">
        <v>507</v>
      </c>
      <c r="D53" s="68">
        <f>'приложение 4'!F96</f>
        <v>0</v>
      </c>
      <c r="E53" s="68">
        <f>'приложение 4'!G96</f>
        <v>0</v>
      </c>
      <c r="F53" s="68">
        <f>'приложение 4'!H96</f>
        <v>247232.5</v>
      </c>
      <c r="G53" s="68">
        <f>'приложение 4'!I96</f>
        <v>245976.5</v>
      </c>
      <c r="H53" s="68">
        <f>'приложение 4'!J96</f>
        <v>248307.6</v>
      </c>
      <c r="I53" s="68">
        <f>'приложение 4'!K96</f>
        <v>248307.6</v>
      </c>
      <c r="J53" s="68">
        <f>'приложение 4'!L96</f>
        <v>248307.6</v>
      </c>
      <c r="K53" s="68">
        <f>'приложение 4'!M96</f>
        <v>248307.6</v>
      </c>
      <c r="L53" s="68">
        <f>'приложение 4'!N96</f>
        <v>1486439.4</v>
      </c>
      <c r="M53" s="57"/>
    </row>
    <row r="54" spans="1:16" ht="18.75" customHeight="1" x14ac:dyDescent="0.25">
      <c r="A54" s="324"/>
      <c r="B54" s="267"/>
      <c r="C54" s="45" t="s">
        <v>621</v>
      </c>
      <c r="D54" s="46">
        <v>0</v>
      </c>
      <c r="E54" s="46">
        <v>0</v>
      </c>
      <c r="F54" s="46">
        <v>147868.20000000001</v>
      </c>
      <c r="G54" s="46">
        <v>146649.9</v>
      </c>
      <c r="H54" s="46">
        <v>148911.1</v>
      </c>
      <c r="I54" s="46">
        <v>148911.1</v>
      </c>
      <c r="J54" s="46">
        <v>148911.1</v>
      </c>
      <c r="K54" s="46">
        <v>148911.1</v>
      </c>
      <c r="L54" s="46">
        <f>D54+E54+F54+G54+H54+I54+J54+K54</f>
        <v>890162.49999999988</v>
      </c>
      <c r="M54" s="57"/>
    </row>
    <row r="55" spans="1:16" ht="18.75" customHeight="1" x14ac:dyDescent="0.25">
      <c r="A55" s="325"/>
      <c r="B55" s="267"/>
      <c r="C55" s="45" t="s">
        <v>622</v>
      </c>
      <c r="D55" s="46">
        <v>0</v>
      </c>
      <c r="E55" s="46">
        <v>0</v>
      </c>
      <c r="F55" s="46">
        <v>99364.3</v>
      </c>
      <c r="G55" s="46">
        <v>99326.6</v>
      </c>
      <c r="H55" s="46">
        <v>99396.5</v>
      </c>
      <c r="I55" s="46">
        <v>99396.5</v>
      </c>
      <c r="J55" s="46">
        <v>99396.5</v>
      </c>
      <c r="K55" s="46">
        <v>99396.5</v>
      </c>
      <c r="L55" s="46">
        <f>D55+E55+F55+G55+H55+I55+J55+K55</f>
        <v>596276.9</v>
      </c>
      <c r="M55" s="57"/>
    </row>
    <row r="56" spans="1:16" ht="24" customHeight="1" x14ac:dyDescent="0.25">
      <c r="A56" s="319">
        <v>18</v>
      </c>
      <c r="B56" s="330" t="s">
        <v>215</v>
      </c>
      <c r="C56" s="67" t="s">
        <v>507</v>
      </c>
      <c r="D56" s="68">
        <f>'приложение 4'!F100</f>
        <v>11544667.300000001</v>
      </c>
      <c r="E56" s="68">
        <f>'приложение 4'!G100</f>
        <v>12266859.6</v>
      </c>
      <c r="F56" s="68">
        <f>'приложение 4'!H100</f>
        <v>13561687.800000001</v>
      </c>
      <c r="G56" s="68">
        <f>'приложение 4'!I100</f>
        <v>14979633.6</v>
      </c>
      <c r="H56" s="68">
        <f>'приложение 4'!J100</f>
        <v>16231277.699999999</v>
      </c>
      <c r="I56" s="68">
        <f>'приложение 4'!K100</f>
        <v>16231277.699999999</v>
      </c>
      <c r="J56" s="68">
        <f>'приложение 4'!L100</f>
        <v>16231277.699999999</v>
      </c>
      <c r="K56" s="68">
        <f>'приложение 4'!M100</f>
        <v>16231277.699999999</v>
      </c>
      <c r="L56" s="68">
        <f>'приложение 4'!N100</f>
        <v>117277959.10000001</v>
      </c>
      <c r="M56" s="60"/>
    </row>
    <row r="57" spans="1:16" ht="24" customHeight="1" x14ac:dyDescent="0.25">
      <c r="A57" s="319"/>
      <c r="B57" s="330"/>
      <c r="C57" s="45" t="s">
        <v>622</v>
      </c>
      <c r="D57" s="46">
        <v>11544667.300000001</v>
      </c>
      <c r="E57" s="46">
        <v>12266859.6</v>
      </c>
      <c r="F57" s="46">
        <v>13561687.800000001</v>
      </c>
      <c r="G57" s="46">
        <v>14979633.6</v>
      </c>
      <c r="H57" s="46">
        <v>16231277.699999999</v>
      </c>
      <c r="I57" s="46">
        <v>16231277.699999999</v>
      </c>
      <c r="J57" s="46">
        <v>16231277.699999999</v>
      </c>
      <c r="K57" s="46">
        <v>16231277.699999999</v>
      </c>
      <c r="L57" s="46">
        <f>D57+E57+F57+G57+H57+I57+J57+K57</f>
        <v>117277959.10000001</v>
      </c>
      <c r="M57" s="57"/>
    </row>
    <row r="58" spans="1:16" ht="26.25" customHeight="1" x14ac:dyDescent="0.25">
      <c r="A58" s="319">
        <v>19</v>
      </c>
      <c r="B58" s="330" t="s">
        <v>219</v>
      </c>
      <c r="C58" s="67" t="s">
        <v>507</v>
      </c>
      <c r="D58" s="68">
        <f>'приложение 4'!F103</f>
        <v>1905848.1</v>
      </c>
      <c r="E58" s="68">
        <f>'приложение 4'!G103</f>
        <v>2211199.8000000003</v>
      </c>
      <c r="F58" s="68">
        <f>'приложение 4'!H103</f>
        <v>2281493.8000000007</v>
      </c>
      <c r="G58" s="68">
        <f>'приложение 4'!I103</f>
        <v>2324110.8000000003</v>
      </c>
      <c r="H58" s="68">
        <f>'приложение 4'!J103</f>
        <v>2367915.3000000003</v>
      </c>
      <c r="I58" s="68">
        <f>'приложение 4'!K103</f>
        <v>2367915.3000000003</v>
      </c>
      <c r="J58" s="68">
        <f>'приложение 4'!L103</f>
        <v>2367915.3000000003</v>
      </c>
      <c r="K58" s="68">
        <f>'приложение 4'!M103</f>
        <v>2367915.3000000003</v>
      </c>
      <c r="L58" s="68">
        <f>'приложение 4'!N103</f>
        <v>18194313.699999999</v>
      </c>
      <c r="M58" s="60"/>
    </row>
    <row r="59" spans="1:16" ht="26.25" customHeight="1" x14ac:dyDescent="0.25">
      <c r="A59" s="319"/>
      <c r="B59" s="330"/>
      <c r="C59" s="45" t="s">
        <v>621</v>
      </c>
      <c r="D59" s="46">
        <v>1113553.1000000001</v>
      </c>
      <c r="E59" s="46">
        <v>1261458</v>
      </c>
      <c r="F59" s="46">
        <v>1297076.7</v>
      </c>
      <c r="G59" s="46">
        <v>1339639.3999999999</v>
      </c>
      <c r="H59" s="46">
        <v>1383386</v>
      </c>
      <c r="I59" s="46">
        <v>1383386</v>
      </c>
      <c r="J59" s="46">
        <v>1383386</v>
      </c>
      <c r="K59" s="46">
        <v>1383386</v>
      </c>
      <c r="L59" s="46">
        <f t="shared" ref="L59:L60" si="14">D59+E59+F59+G59+H59+I59+J59+K59</f>
        <v>10545271.199999999</v>
      </c>
      <c r="M59" s="57"/>
    </row>
    <row r="60" spans="1:16" ht="26.25" customHeight="1" x14ac:dyDescent="0.25">
      <c r="A60" s="319"/>
      <c r="B60" s="330"/>
      <c r="C60" s="45" t="s">
        <v>622</v>
      </c>
      <c r="D60" s="46">
        <v>792295</v>
      </c>
      <c r="E60" s="46">
        <v>949741.8</v>
      </c>
      <c r="F60" s="46">
        <v>984417.10000000009</v>
      </c>
      <c r="G60" s="46">
        <v>984471.4</v>
      </c>
      <c r="H60" s="46">
        <v>984529.3</v>
      </c>
      <c r="I60" s="46">
        <v>984529.3</v>
      </c>
      <c r="J60" s="46">
        <v>984529.3</v>
      </c>
      <c r="K60" s="46">
        <v>984529.3</v>
      </c>
      <c r="L60" s="46">
        <f t="shared" si="14"/>
        <v>7649042.5</v>
      </c>
      <c r="M60" s="57"/>
      <c r="N60" s="109"/>
      <c r="O60" s="109"/>
      <c r="P60" s="109"/>
    </row>
    <row r="61" spans="1:16" ht="31.5" customHeight="1" x14ac:dyDescent="0.25">
      <c r="A61" s="319">
        <v>20</v>
      </c>
      <c r="B61" s="326" t="s">
        <v>225</v>
      </c>
      <c r="C61" s="67" t="s">
        <v>507</v>
      </c>
      <c r="D61" s="68">
        <f>'приложение 4'!F117</f>
        <v>1571990.3</v>
      </c>
      <c r="E61" s="68">
        <f>'приложение 4'!G117</f>
        <v>1754836.8</v>
      </c>
      <c r="F61" s="68">
        <f>'приложение 4'!H117</f>
        <v>2056602.2</v>
      </c>
      <c r="G61" s="68">
        <f>'приложение 4'!I117</f>
        <v>2232935.2000000002</v>
      </c>
      <c r="H61" s="68">
        <f>'приложение 4'!J117</f>
        <v>2417787.5</v>
      </c>
      <c r="I61" s="68">
        <f>'приложение 4'!K117</f>
        <v>2417787.5</v>
      </c>
      <c r="J61" s="68">
        <f>'приложение 4'!L117</f>
        <v>2417787.5</v>
      </c>
      <c r="K61" s="68">
        <f>'приложение 4'!M117</f>
        <v>2417787.5</v>
      </c>
      <c r="L61" s="68">
        <f>'приложение 4'!N117</f>
        <v>17287514.5</v>
      </c>
      <c r="M61" s="60"/>
    </row>
    <row r="62" spans="1:16" ht="31.5" customHeight="1" x14ac:dyDescent="0.25">
      <c r="A62" s="319"/>
      <c r="B62" s="326"/>
      <c r="C62" s="45" t="s">
        <v>622</v>
      </c>
      <c r="D62" s="201">
        <f>1572053.3-63</f>
        <v>1571990.3</v>
      </c>
      <c r="E62" s="201">
        <v>1754836.8</v>
      </c>
      <c r="F62" s="201">
        <v>2056602.1999999997</v>
      </c>
      <c r="G62" s="201">
        <v>2232935.2000000002</v>
      </c>
      <c r="H62" s="201">
        <v>2417787.5000000009</v>
      </c>
      <c r="I62" s="201">
        <v>2417787.5000000009</v>
      </c>
      <c r="J62" s="201">
        <v>2417787.5000000009</v>
      </c>
      <c r="K62" s="201">
        <v>2417787.5000000009</v>
      </c>
      <c r="L62" s="201">
        <f>D62+E62+F62+G62+H62+I62+J62+K62</f>
        <v>17287514.5</v>
      </c>
      <c r="M62" s="57"/>
    </row>
    <row r="63" spans="1:16" ht="18.75" customHeight="1" x14ac:dyDescent="0.25">
      <c r="A63" s="319">
        <v>21</v>
      </c>
      <c r="B63" s="326" t="s">
        <v>623</v>
      </c>
      <c r="C63" s="67" t="s">
        <v>507</v>
      </c>
      <c r="D63" s="68">
        <f>'приложение 4'!F123</f>
        <v>15369158</v>
      </c>
      <c r="E63" s="68">
        <f>'приложение 4'!G123</f>
        <v>16344444.300000001</v>
      </c>
      <c r="F63" s="68">
        <f>'приложение 4'!H123</f>
        <v>23384539.099999998</v>
      </c>
      <c r="G63" s="68">
        <f>'приложение 4'!I123</f>
        <v>24511658.899999999</v>
      </c>
      <c r="H63" s="68">
        <f>'приложение 4'!J123</f>
        <v>26226005.399999999</v>
      </c>
      <c r="I63" s="68">
        <f>'приложение 4'!K123</f>
        <v>27922666.199999999</v>
      </c>
      <c r="J63" s="68">
        <f>'приложение 4'!L123</f>
        <v>29733158.600000001</v>
      </c>
      <c r="K63" s="68">
        <f>'приложение 4'!M123</f>
        <v>31665119.699999999</v>
      </c>
      <c r="L63" s="68">
        <f>'приложение 4'!N123</f>
        <v>195156750.19999999</v>
      </c>
      <c r="M63" s="60"/>
    </row>
    <row r="64" spans="1:16" ht="18.75" customHeight="1" x14ac:dyDescent="0.25">
      <c r="A64" s="319"/>
      <c r="B64" s="326"/>
      <c r="C64" s="45" t="s">
        <v>621</v>
      </c>
      <c r="D64" s="46">
        <v>79916.3</v>
      </c>
      <c r="E64" s="46">
        <v>235866</v>
      </c>
      <c r="F64" s="46">
        <v>51779.8</v>
      </c>
      <c r="G64" s="46">
        <v>51480.5</v>
      </c>
      <c r="H64" s="46">
        <v>52576.5</v>
      </c>
      <c r="I64" s="46">
        <v>52576.5</v>
      </c>
      <c r="J64" s="46">
        <v>52576.5</v>
      </c>
      <c r="K64" s="46">
        <v>52576.5</v>
      </c>
      <c r="L64" s="46">
        <f t="shared" ref="L64:L66" si="15">D64+E64+F64+G64+H64+I64+J64+K64</f>
        <v>629348.6</v>
      </c>
      <c r="M64" s="57"/>
    </row>
    <row r="65" spans="1:15" ht="18.75" customHeight="1" x14ac:dyDescent="0.25">
      <c r="A65" s="319"/>
      <c r="B65" s="326"/>
      <c r="C65" s="45" t="s">
        <v>622</v>
      </c>
      <c r="D65" s="46">
        <v>2318284.5</v>
      </c>
      <c r="E65" s="46">
        <v>1983486.5</v>
      </c>
      <c r="F65" s="46">
        <v>1663309.5999999999</v>
      </c>
      <c r="G65" s="46">
        <v>829424</v>
      </c>
      <c r="H65" s="46">
        <v>884712.50000000023</v>
      </c>
      <c r="I65" s="46">
        <v>884712.50000000023</v>
      </c>
      <c r="J65" s="46">
        <v>884712.50000000023</v>
      </c>
      <c r="K65" s="46">
        <v>884712.50000000023</v>
      </c>
      <c r="L65" s="46">
        <f t="shared" si="15"/>
        <v>10333354.6</v>
      </c>
      <c r="M65" s="57"/>
    </row>
    <row r="66" spans="1:15" ht="18.75" customHeight="1" x14ac:dyDescent="0.25">
      <c r="A66" s="319"/>
      <c r="B66" s="326"/>
      <c r="C66" s="198" t="s">
        <v>509</v>
      </c>
      <c r="D66" s="199">
        <f>'приложение 4'!F146</f>
        <v>12970957.199999999</v>
      </c>
      <c r="E66" s="199">
        <f>'приложение 4'!G146</f>
        <v>14125091.800000001</v>
      </c>
      <c r="F66" s="199">
        <f>'приложение 4'!H146</f>
        <v>21669449.699999999</v>
      </c>
      <c r="G66" s="199">
        <f>'приложение 4'!I146</f>
        <v>23630754.399999999</v>
      </c>
      <c r="H66" s="199">
        <f>'приложение 4'!J146</f>
        <v>25288716.399999999</v>
      </c>
      <c r="I66" s="199">
        <f>'приложение 4'!K146</f>
        <v>26985377.199999999</v>
      </c>
      <c r="J66" s="199">
        <f>'приложение 4'!L146</f>
        <v>28795869.600000001</v>
      </c>
      <c r="K66" s="199">
        <f>'приложение 4'!M146</f>
        <v>30727830.699999999</v>
      </c>
      <c r="L66" s="199">
        <f t="shared" si="15"/>
        <v>184194047</v>
      </c>
      <c r="M66" s="57"/>
    </row>
    <row r="67" spans="1:15" ht="18.75" customHeight="1" x14ac:dyDescent="0.25">
      <c r="A67" s="319">
        <v>22</v>
      </c>
      <c r="B67" s="326" t="s">
        <v>575</v>
      </c>
      <c r="C67" s="67" t="s">
        <v>507</v>
      </c>
      <c r="D67" s="68">
        <f>'приложение 4'!F147</f>
        <v>3311895.1000000006</v>
      </c>
      <c r="E67" s="68">
        <f>'приложение 4'!G147</f>
        <v>3744233.7</v>
      </c>
      <c r="F67" s="68">
        <f>'приложение 4'!H147</f>
        <v>4732947</v>
      </c>
      <c r="G67" s="68">
        <f>'приложение 4'!I147</f>
        <v>5017953</v>
      </c>
      <c r="H67" s="68">
        <f>'приложение 4'!J147</f>
        <v>5298328.5999999996</v>
      </c>
      <c r="I67" s="68">
        <f>'приложение 4'!K147</f>
        <v>5552290.2000000002</v>
      </c>
      <c r="J67" s="68">
        <f>'приложение 4'!L147</f>
        <v>5823267.2999999998</v>
      </c>
      <c r="K67" s="68">
        <f>'приложение 4'!M147</f>
        <v>6112399.7000000002</v>
      </c>
      <c r="L67" s="68">
        <f>'приложение 4'!N147</f>
        <v>39593314.600000001</v>
      </c>
      <c r="M67" s="60"/>
    </row>
    <row r="68" spans="1:15" ht="18.75" customHeight="1" x14ac:dyDescent="0.25">
      <c r="A68" s="319"/>
      <c r="B68" s="326"/>
      <c r="C68" s="45" t="s">
        <v>621</v>
      </c>
      <c r="D68" s="46">
        <v>150938.1</v>
      </c>
      <c r="E68" s="46">
        <v>149244.9</v>
      </c>
      <c r="F68" s="46">
        <v>172284.30000000002</v>
      </c>
      <c r="G68" s="46">
        <v>178854.8</v>
      </c>
      <c r="H68" s="46">
        <v>186115.3</v>
      </c>
      <c r="I68" s="46">
        <v>186115.3</v>
      </c>
      <c r="J68" s="46">
        <v>186115.3</v>
      </c>
      <c r="K68" s="46">
        <v>186115.3</v>
      </c>
      <c r="L68" s="46">
        <f t="shared" ref="L68:L73" si="16">D68+E68+F68+G68+H68+I68+J68+K68</f>
        <v>1395783.3000000003</v>
      </c>
      <c r="M68" s="57"/>
    </row>
    <row r="69" spans="1:15" ht="18.75" customHeight="1" x14ac:dyDescent="0.25">
      <c r="A69" s="319"/>
      <c r="B69" s="326"/>
      <c r="C69" s="45" t="s">
        <v>622</v>
      </c>
      <c r="D69" s="46">
        <v>1054867.8</v>
      </c>
      <c r="E69" s="46">
        <v>1153908.7</v>
      </c>
      <c r="F69" s="46">
        <v>1231274.7</v>
      </c>
      <c r="G69" s="46">
        <v>1286641.2</v>
      </c>
      <c r="H69" s="46">
        <v>1321741.7</v>
      </c>
      <c r="I69" s="46">
        <v>1321741.7</v>
      </c>
      <c r="J69" s="46">
        <v>1321741.7</v>
      </c>
      <c r="K69" s="46">
        <v>1321741.7</v>
      </c>
      <c r="L69" s="46">
        <f t="shared" si="16"/>
        <v>10013659.199999999</v>
      </c>
      <c r="M69" s="57"/>
    </row>
    <row r="70" spans="1:15" ht="18.75" customHeight="1" x14ac:dyDescent="0.25">
      <c r="A70" s="319"/>
      <c r="B70" s="326"/>
      <c r="C70" s="198" t="s">
        <v>509</v>
      </c>
      <c r="D70" s="199">
        <f>'приложение 4'!F156</f>
        <v>2106089.2000000002</v>
      </c>
      <c r="E70" s="199">
        <f>'приложение 4'!G156</f>
        <v>2441080.1</v>
      </c>
      <c r="F70" s="199">
        <f>'приложение 4'!H156</f>
        <v>3329388</v>
      </c>
      <c r="G70" s="199">
        <f>'приложение 4'!I156</f>
        <v>3552457</v>
      </c>
      <c r="H70" s="199">
        <f>'приложение 4'!J156</f>
        <v>3790471.6</v>
      </c>
      <c r="I70" s="199">
        <f>'приложение 4'!K156</f>
        <v>4044433.2</v>
      </c>
      <c r="J70" s="199">
        <f>'приложение 4'!L156</f>
        <v>4315410.3</v>
      </c>
      <c r="K70" s="199">
        <f>'приложение 4'!M156</f>
        <v>4604542.7</v>
      </c>
      <c r="L70" s="199">
        <f t="shared" si="16"/>
        <v>28183872.100000001</v>
      </c>
      <c r="M70" s="57"/>
    </row>
    <row r="71" spans="1:15" ht="18.75" customHeight="1" x14ac:dyDescent="0.25">
      <c r="A71" s="323">
        <v>23</v>
      </c>
      <c r="B71" s="331" t="s">
        <v>1129</v>
      </c>
      <c r="C71" s="194" t="s">
        <v>507</v>
      </c>
      <c r="D71" s="195">
        <f>'приложение 4'!F157</f>
        <v>26558.300000000003</v>
      </c>
      <c r="E71" s="195">
        <f>'приложение 4'!G157</f>
        <v>0</v>
      </c>
      <c r="F71" s="195">
        <f>'приложение 4'!H157</f>
        <v>0</v>
      </c>
      <c r="G71" s="195">
        <f>'приложение 4'!I157</f>
        <v>0</v>
      </c>
      <c r="H71" s="195">
        <f>'приложение 4'!J157</f>
        <v>0</v>
      </c>
      <c r="I71" s="195">
        <f>'приложение 4'!K157</f>
        <v>0</v>
      </c>
      <c r="J71" s="195">
        <f>'приложение 4'!L157</f>
        <v>0</v>
      </c>
      <c r="K71" s="195">
        <f>'приложение 4'!M157</f>
        <v>0</v>
      </c>
      <c r="L71" s="195">
        <f>'приложение 4'!N157</f>
        <v>26558.300000000003</v>
      </c>
      <c r="M71" s="55"/>
    </row>
    <row r="72" spans="1:15" ht="18.75" customHeight="1" x14ac:dyDescent="0.25">
      <c r="A72" s="324"/>
      <c r="B72" s="332"/>
      <c r="C72" s="196" t="s">
        <v>621</v>
      </c>
      <c r="D72" s="197">
        <v>19918.7</v>
      </c>
      <c r="E72" s="197">
        <v>0</v>
      </c>
      <c r="F72" s="197">
        <v>0</v>
      </c>
      <c r="G72" s="197">
        <f t="shared" ref="G72:K73" si="17">F72</f>
        <v>0</v>
      </c>
      <c r="H72" s="197">
        <f t="shared" si="17"/>
        <v>0</v>
      </c>
      <c r="I72" s="197">
        <f t="shared" si="17"/>
        <v>0</v>
      </c>
      <c r="J72" s="197">
        <f t="shared" si="17"/>
        <v>0</v>
      </c>
      <c r="K72" s="197">
        <f t="shared" si="17"/>
        <v>0</v>
      </c>
      <c r="L72" s="197">
        <f t="shared" si="16"/>
        <v>19918.7</v>
      </c>
      <c r="M72" s="57"/>
    </row>
    <row r="73" spans="1:15" ht="29.25" customHeight="1" x14ac:dyDescent="0.25">
      <c r="A73" s="325"/>
      <c r="B73" s="333"/>
      <c r="C73" s="196" t="s">
        <v>622</v>
      </c>
      <c r="D73" s="197">
        <v>6639.6</v>
      </c>
      <c r="E73" s="197">
        <v>0</v>
      </c>
      <c r="F73" s="197">
        <v>0</v>
      </c>
      <c r="G73" s="197">
        <f t="shared" si="17"/>
        <v>0</v>
      </c>
      <c r="H73" s="197">
        <f t="shared" si="17"/>
        <v>0</v>
      </c>
      <c r="I73" s="197">
        <f t="shared" si="17"/>
        <v>0</v>
      </c>
      <c r="J73" s="197">
        <f t="shared" si="17"/>
        <v>0</v>
      </c>
      <c r="K73" s="197">
        <f t="shared" si="17"/>
        <v>0</v>
      </c>
      <c r="L73" s="197">
        <f t="shared" si="16"/>
        <v>6639.6</v>
      </c>
      <c r="M73" s="57"/>
    </row>
    <row r="74" spans="1:15" ht="15" customHeight="1" x14ac:dyDescent="0.25">
      <c r="A74" s="323">
        <v>24</v>
      </c>
      <c r="B74" s="267" t="s">
        <v>1566</v>
      </c>
      <c r="C74" s="67" t="s">
        <v>507</v>
      </c>
      <c r="D74" s="68">
        <f>'приложение 4'!F160</f>
        <v>0</v>
      </c>
      <c r="E74" s="68">
        <f>'приложение 4'!G160</f>
        <v>0</v>
      </c>
      <c r="F74" s="68">
        <f>'приложение 4'!H160</f>
        <v>728231.7</v>
      </c>
      <c r="G74" s="68">
        <f>'приложение 4'!I160</f>
        <v>190677.9</v>
      </c>
      <c r="H74" s="68">
        <f>'приложение 4'!J160</f>
        <v>294619.09999999998</v>
      </c>
      <c r="I74" s="68">
        <f>'приложение 4'!K160</f>
        <v>294619.09999999998</v>
      </c>
      <c r="J74" s="68">
        <f>'приложение 4'!L160</f>
        <v>294619.09999999998</v>
      </c>
      <c r="K74" s="68">
        <f>'приложение 4'!M160</f>
        <v>294619.09999999998</v>
      </c>
      <c r="L74" s="68">
        <f>'приложение 4'!N160</f>
        <v>2097385.9999999995</v>
      </c>
      <c r="M74" s="57"/>
    </row>
    <row r="75" spans="1:15" ht="15" customHeight="1" x14ac:dyDescent="0.25">
      <c r="A75" s="324"/>
      <c r="B75" s="267"/>
      <c r="C75" s="45" t="s">
        <v>621</v>
      </c>
      <c r="D75" s="46">
        <v>0</v>
      </c>
      <c r="E75" s="46">
        <v>0</v>
      </c>
      <c r="F75" s="46">
        <v>706384.7</v>
      </c>
      <c r="G75" s="46">
        <v>184957.5</v>
      </c>
      <c r="H75" s="46">
        <v>285780.5</v>
      </c>
      <c r="I75" s="46">
        <v>285780.5</v>
      </c>
      <c r="J75" s="46">
        <v>285780.5</v>
      </c>
      <c r="K75" s="46">
        <v>285780.5</v>
      </c>
      <c r="L75" s="46">
        <f>D75+E75+F75+G75+H75+I75+J75+K75</f>
        <v>2034464.2</v>
      </c>
      <c r="M75" s="57"/>
    </row>
    <row r="76" spans="1:15" ht="15" customHeight="1" x14ac:dyDescent="0.25">
      <c r="A76" s="325"/>
      <c r="B76" s="267"/>
      <c r="C76" s="45" t="s">
        <v>622</v>
      </c>
      <c r="D76" s="46">
        <v>0</v>
      </c>
      <c r="E76" s="46">
        <v>0</v>
      </c>
      <c r="F76" s="46">
        <v>21847</v>
      </c>
      <c r="G76" s="46">
        <v>5720.4</v>
      </c>
      <c r="H76" s="46">
        <v>8838.6</v>
      </c>
      <c r="I76" s="46">
        <v>8838.6</v>
      </c>
      <c r="J76" s="46">
        <v>8838.6</v>
      </c>
      <c r="K76" s="46">
        <v>8838.6</v>
      </c>
      <c r="L76" s="46">
        <f>D76+E76+F76+G76+H76+I76+J76+K76</f>
        <v>62921.799999999996</v>
      </c>
      <c r="M76" s="57"/>
    </row>
    <row r="77" spans="1:15" ht="22.5" customHeight="1" x14ac:dyDescent="0.25">
      <c r="A77" s="319">
        <v>25</v>
      </c>
      <c r="B77" s="330" t="s">
        <v>265</v>
      </c>
      <c r="C77" s="67" t="s">
        <v>507</v>
      </c>
      <c r="D77" s="68">
        <f>'приложение 4'!F164</f>
        <v>921942.9</v>
      </c>
      <c r="E77" s="68">
        <f>'приложение 4'!G164</f>
        <v>1032479.4</v>
      </c>
      <c r="F77" s="68">
        <f>'приложение 4'!H164</f>
        <v>1088549.8</v>
      </c>
      <c r="G77" s="68">
        <f>'приложение 4'!I164</f>
        <v>1161482.7</v>
      </c>
      <c r="H77" s="68">
        <f>'приложение 4'!J164</f>
        <v>1239302</v>
      </c>
      <c r="I77" s="68">
        <f>'приложение 4'!K164</f>
        <v>1322335.2</v>
      </c>
      <c r="J77" s="68">
        <f>'приложение 4'!L164</f>
        <v>1410931.5</v>
      </c>
      <c r="K77" s="68">
        <f>'приложение 4'!M164</f>
        <v>1505464.1</v>
      </c>
      <c r="L77" s="68">
        <f>'приложение 4'!N164</f>
        <v>9682487.5999999996</v>
      </c>
      <c r="M77" s="61"/>
    </row>
    <row r="78" spans="1:15" ht="20.25" customHeight="1" x14ac:dyDescent="0.25">
      <c r="A78" s="319"/>
      <c r="B78" s="330"/>
      <c r="C78" s="45" t="s">
        <v>621</v>
      </c>
      <c r="D78" s="46">
        <v>0</v>
      </c>
      <c r="E78" s="46">
        <v>23372.799999999999</v>
      </c>
      <c r="F78" s="46">
        <v>0</v>
      </c>
      <c r="G78" s="46">
        <v>0</v>
      </c>
      <c r="H78" s="46">
        <v>0</v>
      </c>
      <c r="I78" s="46">
        <v>0</v>
      </c>
      <c r="J78" s="46">
        <v>0</v>
      </c>
      <c r="K78" s="46">
        <v>0</v>
      </c>
      <c r="L78" s="46">
        <f>D78+E78+F78+G78+H78+I78+J78+K78</f>
        <v>23372.799999999999</v>
      </c>
      <c r="M78" s="61"/>
      <c r="O78" s="109"/>
    </row>
    <row r="79" spans="1:15" ht="18" customHeight="1" x14ac:dyDescent="0.25">
      <c r="A79" s="319"/>
      <c r="B79" s="330"/>
      <c r="C79" s="45" t="s">
        <v>622</v>
      </c>
      <c r="D79" s="46">
        <v>0</v>
      </c>
      <c r="E79" s="46">
        <v>5130.7</v>
      </c>
      <c r="F79" s="46">
        <v>0</v>
      </c>
      <c r="G79" s="46">
        <v>0</v>
      </c>
      <c r="H79" s="46">
        <v>0</v>
      </c>
      <c r="I79" s="46">
        <v>0</v>
      </c>
      <c r="J79" s="46">
        <v>0</v>
      </c>
      <c r="K79" s="46">
        <v>0</v>
      </c>
      <c r="L79" s="46">
        <f>D79+E79+F79+G79+H79+I79+J79+K79</f>
        <v>5130.7</v>
      </c>
      <c r="M79" s="61"/>
    </row>
    <row r="80" spans="1:15" ht="18" customHeight="1" x14ac:dyDescent="0.25">
      <c r="A80" s="319"/>
      <c r="B80" s="330"/>
      <c r="C80" s="202" t="s">
        <v>509</v>
      </c>
      <c r="D80" s="199">
        <f>'приложение 4'!F167</f>
        <v>921942.9</v>
      </c>
      <c r="E80" s="199">
        <f>'приложение 4'!G167</f>
        <v>1003975.9</v>
      </c>
      <c r="F80" s="199">
        <f>'приложение 4'!H167</f>
        <v>1088549.8</v>
      </c>
      <c r="G80" s="199">
        <f>'приложение 4'!I167</f>
        <v>1161482.7</v>
      </c>
      <c r="H80" s="199">
        <f>'приложение 4'!J167</f>
        <v>1239302</v>
      </c>
      <c r="I80" s="199">
        <f>'приложение 4'!K167</f>
        <v>1322335.2</v>
      </c>
      <c r="J80" s="199">
        <f>'приложение 4'!L167</f>
        <v>1410931.5</v>
      </c>
      <c r="K80" s="199">
        <f>'приложение 4'!M167</f>
        <v>1505464.1</v>
      </c>
      <c r="L80" s="199">
        <f>D80+E80+F80+G80+H80+I80+J80+K80</f>
        <v>9653984.0999999996</v>
      </c>
      <c r="M80" s="57"/>
    </row>
    <row r="81" spans="1:13" ht="18.75" customHeight="1" x14ac:dyDescent="0.25">
      <c r="A81" s="319">
        <v>26</v>
      </c>
      <c r="B81" s="326" t="s">
        <v>583</v>
      </c>
      <c r="C81" s="67" t="s">
        <v>507</v>
      </c>
      <c r="D81" s="68">
        <f>'приложение 4'!F168</f>
        <v>4415381.5</v>
      </c>
      <c r="E81" s="68">
        <f>'приложение 4'!G168</f>
        <v>2788163.3</v>
      </c>
      <c r="F81" s="68">
        <f>'приложение 4'!H168</f>
        <v>2935864.6</v>
      </c>
      <c r="G81" s="68">
        <f>'приложение 4'!I168</f>
        <v>3077117.5999999996</v>
      </c>
      <c r="H81" s="68">
        <f>'приложение 4'!J168</f>
        <v>3143111.9</v>
      </c>
      <c r="I81" s="68">
        <f>'приложение 4'!K168</f>
        <v>3323174</v>
      </c>
      <c r="J81" s="68">
        <f>'приложение 4'!L168</f>
        <v>3515300.3</v>
      </c>
      <c r="K81" s="68">
        <f>'приложение 4'!M168</f>
        <v>3720298.9</v>
      </c>
      <c r="L81" s="68">
        <f>'приложение 4'!N168</f>
        <v>26918412.099999998</v>
      </c>
      <c r="M81" s="61"/>
    </row>
    <row r="82" spans="1:13" ht="18.75" customHeight="1" x14ac:dyDescent="0.25">
      <c r="A82" s="319"/>
      <c r="B82" s="326"/>
      <c r="C82" s="45" t="s">
        <v>621</v>
      </c>
      <c r="D82" s="46">
        <f>35390.9+16714.5</f>
        <v>52105.4</v>
      </c>
      <c r="E82" s="46">
        <v>116540.5</v>
      </c>
      <c r="F82" s="46">
        <v>31671.7</v>
      </c>
      <c r="G82" s="46">
        <v>31407.7</v>
      </c>
      <c r="H82" s="46">
        <v>32001</v>
      </c>
      <c r="I82" s="46">
        <v>32001</v>
      </c>
      <c r="J82" s="46">
        <v>32001</v>
      </c>
      <c r="K82" s="46">
        <v>32001</v>
      </c>
      <c r="L82" s="46">
        <f>D82+E82+F82+G82+H82+I82+J82+K82</f>
        <v>359729.30000000005</v>
      </c>
      <c r="M82" s="57"/>
    </row>
    <row r="83" spans="1:13" ht="18.75" customHeight="1" x14ac:dyDescent="0.25">
      <c r="A83" s="319"/>
      <c r="B83" s="326"/>
      <c r="C83" s="45" t="s">
        <v>622</v>
      </c>
      <c r="D83" s="46">
        <v>2363992.7000000002</v>
      </c>
      <c r="E83" s="46">
        <v>494446.5</v>
      </c>
      <c r="F83" s="46">
        <f>345690.2+197923.1</f>
        <v>543613.30000000005</v>
      </c>
      <c r="G83" s="46">
        <f>312638.5+214333</f>
        <v>526971.5</v>
      </c>
      <c r="H83" s="46">
        <f>190986.6+232630.4</f>
        <v>423617</v>
      </c>
      <c r="I83" s="46">
        <f>190986.6+232630.4</f>
        <v>423617</v>
      </c>
      <c r="J83" s="46">
        <f>190986.6+232630.4</f>
        <v>423617</v>
      </c>
      <c r="K83" s="46">
        <f>190986.6+232630.4</f>
        <v>423617</v>
      </c>
      <c r="L83" s="46">
        <f>D83+E83+F83+G83+H83+I83+J83+K83</f>
        <v>5623492</v>
      </c>
      <c r="M83" s="57"/>
    </row>
    <row r="84" spans="1:13" ht="18.75" customHeight="1" x14ac:dyDescent="0.25">
      <c r="A84" s="319"/>
      <c r="B84" s="326"/>
      <c r="C84" s="198" t="s">
        <v>509</v>
      </c>
      <c r="D84" s="199">
        <f>'приложение 4'!F184</f>
        <v>1999283.4</v>
      </c>
      <c r="E84" s="199">
        <f>'приложение 4'!G184</f>
        <v>2177176.2999999998</v>
      </c>
      <c r="F84" s="199">
        <f>'приложение 4'!H184</f>
        <v>2360579.6</v>
      </c>
      <c r="G84" s="199">
        <f>'приложение 4'!I184</f>
        <v>2518738.4</v>
      </c>
      <c r="H84" s="199">
        <f>'приложение 4'!J184</f>
        <v>2687493.9</v>
      </c>
      <c r="I84" s="199">
        <f>'приложение 4'!K184</f>
        <v>2867556</v>
      </c>
      <c r="J84" s="199">
        <f>'приложение 4'!L184</f>
        <v>3059682.3</v>
      </c>
      <c r="K84" s="199">
        <f>'приложение 4'!M184</f>
        <v>3264680.9</v>
      </c>
      <c r="L84" s="199">
        <f t="shared" ref="L84" si="18">D84+E84+F84+G84+H84+I84+J84+K84</f>
        <v>20935190.799999997</v>
      </c>
      <c r="M84" s="57"/>
    </row>
    <row r="85" spans="1:13" ht="30" customHeight="1" x14ac:dyDescent="0.25">
      <c r="A85" s="319">
        <v>27</v>
      </c>
      <c r="B85" s="330" t="s">
        <v>594</v>
      </c>
      <c r="C85" s="67" t="s">
        <v>507</v>
      </c>
      <c r="D85" s="68">
        <f>'приложение 4'!F185</f>
        <v>51500</v>
      </c>
      <c r="E85" s="68">
        <f>'приложение 4'!G185</f>
        <v>54584.9</v>
      </c>
      <c r="F85" s="68">
        <f>'приложение 4'!H185</f>
        <v>71743.799999999988</v>
      </c>
      <c r="G85" s="68">
        <f>'приложение 4'!I185</f>
        <v>56768.3</v>
      </c>
      <c r="H85" s="68">
        <f>'приложение 4'!J185</f>
        <v>56768.3</v>
      </c>
      <c r="I85" s="68">
        <f>'приложение 4'!K185</f>
        <v>56768.3</v>
      </c>
      <c r="J85" s="68">
        <f>'приложение 4'!L185</f>
        <v>56768.3</v>
      </c>
      <c r="K85" s="68">
        <f>'приложение 4'!M185</f>
        <v>56768.3</v>
      </c>
      <c r="L85" s="68">
        <f>'приложение 4'!N185</f>
        <v>461670.20000000007</v>
      </c>
      <c r="M85" s="61"/>
    </row>
    <row r="86" spans="1:13" ht="30" customHeight="1" x14ac:dyDescent="0.25">
      <c r="A86" s="319"/>
      <c r="B86" s="330"/>
      <c r="C86" s="45" t="s">
        <v>622</v>
      </c>
      <c r="D86" s="46">
        <v>51500</v>
      </c>
      <c r="E86" s="46">
        <v>54584.9</v>
      </c>
      <c r="F86" s="46">
        <v>71743.799999999988</v>
      </c>
      <c r="G86" s="46">
        <v>56768.3</v>
      </c>
      <c r="H86" s="46">
        <v>56768.3</v>
      </c>
      <c r="I86" s="46">
        <v>56768.3</v>
      </c>
      <c r="J86" s="46">
        <v>56768.3</v>
      </c>
      <c r="K86" s="46">
        <v>56768.3</v>
      </c>
      <c r="L86" s="46">
        <f>D86+E86+F86+G86+H86+I86+J86+K86</f>
        <v>461670.19999999995</v>
      </c>
      <c r="M86" s="57"/>
    </row>
    <row r="87" spans="1:13" ht="15" customHeight="1" x14ac:dyDescent="0.25">
      <c r="A87" s="323">
        <v>28</v>
      </c>
      <c r="B87" s="267" t="s">
        <v>1597</v>
      </c>
      <c r="C87" s="67" t="s">
        <v>507</v>
      </c>
      <c r="D87" s="68">
        <f>'приложение 4'!F189</f>
        <v>0</v>
      </c>
      <c r="E87" s="68">
        <f>'приложение 4'!G189</f>
        <v>0</v>
      </c>
      <c r="F87" s="68">
        <f>'приложение 4'!H189</f>
        <v>73895</v>
      </c>
      <c r="G87" s="68">
        <f>'приложение 4'!I189</f>
        <v>31888.7</v>
      </c>
      <c r="H87" s="68">
        <f>'приложение 4'!J189</f>
        <v>31154.1</v>
      </c>
      <c r="I87" s="68">
        <f>'приложение 4'!K189</f>
        <v>31154.1</v>
      </c>
      <c r="J87" s="68">
        <f>'приложение 4'!L189</f>
        <v>31154.1</v>
      </c>
      <c r="K87" s="68">
        <f>'приложение 4'!M189</f>
        <v>31154.1</v>
      </c>
      <c r="L87" s="68">
        <f>'приложение 4'!N189</f>
        <v>230400.1</v>
      </c>
      <c r="M87" s="57"/>
    </row>
    <row r="88" spans="1:13" ht="15" customHeight="1" x14ac:dyDescent="0.25">
      <c r="A88" s="324"/>
      <c r="B88" s="267"/>
      <c r="C88" s="45" t="s">
        <v>621</v>
      </c>
      <c r="D88" s="46">
        <v>0</v>
      </c>
      <c r="E88" s="46">
        <v>0</v>
      </c>
      <c r="F88" s="46">
        <v>71678.100000000006</v>
      </c>
      <c r="G88" s="46">
        <v>30932</v>
      </c>
      <c r="H88" s="46">
        <v>30219.4</v>
      </c>
      <c r="I88" s="46">
        <v>30219.4</v>
      </c>
      <c r="J88" s="46">
        <v>30219.4</v>
      </c>
      <c r="K88" s="46">
        <v>30219.4</v>
      </c>
      <c r="L88" s="46">
        <f>D88+E88+F88+G88+H88+I88+J88+K88</f>
        <v>223487.69999999998</v>
      </c>
      <c r="M88" s="57"/>
    </row>
    <row r="89" spans="1:13" ht="15" customHeight="1" x14ac:dyDescent="0.25">
      <c r="A89" s="325"/>
      <c r="B89" s="267"/>
      <c r="C89" s="45" t="s">
        <v>622</v>
      </c>
      <c r="D89" s="46">
        <v>0</v>
      </c>
      <c r="E89" s="46">
        <v>0</v>
      </c>
      <c r="F89" s="46">
        <v>2216.9</v>
      </c>
      <c r="G89" s="46">
        <v>956.7</v>
      </c>
      <c r="H89" s="46">
        <v>934.7</v>
      </c>
      <c r="I89" s="46">
        <v>934.7</v>
      </c>
      <c r="J89" s="46">
        <v>934.7</v>
      </c>
      <c r="K89" s="46">
        <v>934.7</v>
      </c>
      <c r="L89" s="46">
        <f>D89+E89+F89+G89+H89+I89+J89+K89</f>
        <v>6912.4</v>
      </c>
      <c r="M89" s="57"/>
    </row>
    <row r="90" spans="1:13" ht="18.75" customHeight="1" x14ac:dyDescent="0.25">
      <c r="A90" s="319">
        <v>29</v>
      </c>
      <c r="B90" s="326" t="s">
        <v>597</v>
      </c>
      <c r="C90" s="67" t="s">
        <v>507</v>
      </c>
      <c r="D90" s="68">
        <f>'приложение 4'!F192</f>
        <v>853746.29999999993</v>
      </c>
      <c r="E90" s="68">
        <f>'приложение 4'!G192</f>
        <v>953214.8</v>
      </c>
      <c r="F90" s="68">
        <f>'приложение 4'!H192</f>
        <v>976260.6</v>
      </c>
      <c r="G90" s="68">
        <f>'приложение 4'!I192</f>
        <v>1041670.1</v>
      </c>
      <c r="H90" s="68">
        <f>'приложение 4'!J192</f>
        <v>1111461.8999999999</v>
      </c>
      <c r="I90" s="68">
        <f>'приложение 4'!K192</f>
        <v>1185929.8999999999</v>
      </c>
      <c r="J90" s="68">
        <f>'приложение 4'!L192</f>
        <v>1265387.2</v>
      </c>
      <c r="K90" s="68">
        <f>'приложение 4'!M192</f>
        <v>1350168.2</v>
      </c>
      <c r="L90" s="68">
        <f>'приложение 4'!N192</f>
        <v>8737839</v>
      </c>
      <c r="M90" s="61"/>
    </row>
    <row r="91" spans="1:13" ht="18.75" customHeight="1" x14ac:dyDescent="0.25">
      <c r="A91" s="319"/>
      <c r="B91" s="326"/>
      <c r="C91" s="45" t="s">
        <v>621</v>
      </c>
      <c r="D91" s="46">
        <v>69858.600000000006</v>
      </c>
      <c r="E91" s="46">
        <v>105056.6</v>
      </c>
      <c r="F91" s="46">
        <v>0</v>
      </c>
      <c r="G91" s="46">
        <v>0</v>
      </c>
      <c r="H91" s="46">
        <f t="shared" ref="H91:K92" si="19">G91</f>
        <v>0</v>
      </c>
      <c r="I91" s="46">
        <f t="shared" si="19"/>
        <v>0</v>
      </c>
      <c r="J91" s="46">
        <f t="shared" si="19"/>
        <v>0</v>
      </c>
      <c r="K91" s="46">
        <f t="shared" si="19"/>
        <v>0</v>
      </c>
      <c r="L91" s="46">
        <f t="shared" ref="L91:L93" si="20">D91+E91+F91+G91+H91+I91+J91+K91</f>
        <v>174915.20000000001</v>
      </c>
      <c r="M91" s="57"/>
    </row>
    <row r="92" spans="1:13" ht="18.75" customHeight="1" x14ac:dyDescent="0.25">
      <c r="A92" s="319"/>
      <c r="B92" s="326"/>
      <c r="C92" s="45" t="s">
        <v>622</v>
      </c>
      <c r="D92" s="46">
        <v>15335</v>
      </c>
      <c r="E92" s="46">
        <v>23061.3</v>
      </c>
      <c r="F92" s="46">
        <v>0</v>
      </c>
      <c r="G92" s="46">
        <v>0</v>
      </c>
      <c r="H92" s="46">
        <f t="shared" si="19"/>
        <v>0</v>
      </c>
      <c r="I92" s="46">
        <f t="shared" si="19"/>
        <v>0</v>
      </c>
      <c r="J92" s="46">
        <f t="shared" si="19"/>
        <v>0</v>
      </c>
      <c r="K92" s="46">
        <f t="shared" si="19"/>
        <v>0</v>
      </c>
      <c r="L92" s="46">
        <f t="shared" si="20"/>
        <v>38396.300000000003</v>
      </c>
      <c r="M92" s="57"/>
    </row>
    <row r="93" spans="1:13" ht="18.75" customHeight="1" x14ac:dyDescent="0.25">
      <c r="A93" s="319"/>
      <c r="B93" s="326"/>
      <c r="C93" s="198" t="s">
        <v>509</v>
      </c>
      <c r="D93" s="199">
        <f>'приложение 4'!F195</f>
        <v>768552.7</v>
      </c>
      <c r="E93" s="199">
        <f>'приложение 4'!G195</f>
        <v>825096.9</v>
      </c>
      <c r="F93" s="199">
        <f>'приложение 4'!H195</f>
        <v>976260.6</v>
      </c>
      <c r="G93" s="199">
        <f>'приложение 4'!I195</f>
        <v>1041670.1</v>
      </c>
      <c r="H93" s="199">
        <f>'приложение 4'!J195</f>
        <v>1111461.8999999999</v>
      </c>
      <c r="I93" s="199">
        <f>'приложение 4'!K195</f>
        <v>1185929.8999999999</v>
      </c>
      <c r="J93" s="199">
        <f>'приложение 4'!L195</f>
        <v>1265387.2</v>
      </c>
      <c r="K93" s="199">
        <f>'приложение 4'!M195</f>
        <v>1350168.2</v>
      </c>
      <c r="L93" s="199">
        <f t="shared" si="20"/>
        <v>8524527.5</v>
      </c>
      <c r="M93" s="57"/>
    </row>
    <row r="94" spans="1:13" ht="18.75" customHeight="1" x14ac:dyDescent="0.25">
      <c r="A94" s="319">
        <v>30</v>
      </c>
      <c r="B94" s="326" t="s">
        <v>288</v>
      </c>
      <c r="C94" s="67" t="s">
        <v>507</v>
      </c>
      <c r="D94" s="68">
        <f>'приложение 4'!F196</f>
        <v>94382.5</v>
      </c>
      <c r="E94" s="68">
        <f>'приложение 4'!G196</f>
        <v>102735.9</v>
      </c>
      <c r="F94" s="68">
        <f>'приложение 4'!H196</f>
        <v>117126.1</v>
      </c>
      <c r="G94" s="68">
        <f>'приложение 4'!I196</f>
        <v>123817.60000000001</v>
      </c>
      <c r="H94" s="68">
        <f>'приложение 4'!J196</f>
        <v>129987.5</v>
      </c>
      <c r="I94" s="68">
        <f>'приложение 4'!K196</f>
        <v>129987.5</v>
      </c>
      <c r="J94" s="68">
        <f>'приложение 4'!L196</f>
        <v>129987.5</v>
      </c>
      <c r="K94" s="68">
        <f>'приложение 4'!M196</f>
        <v>129987.5</v>
      </c>
      <c r="L94" s="68">
        <f>'приложение 4'!N196</f>
        <v>958012.1</v>
      </c>
      <c r="M94" s="61"/>
    </row>
    <row r="95" spans="1:13" ht="30.75" customHeight="1" x14ac:dyDescent="0.25">
      <c r="A95" s="319"/>
      <c r="B95" s="326"/>
      <c r="C95" s="45" t="s">
        <v>622</v>
      </c>
      <c r="D95" s="46">
        <v>94382.5</v>
      </c>
      <c r="E95" s="46">
        <v>102735.9</v>
      </c>
      <c r="F95" s="46">
        <v>117126.1</v>
      </c>
      <c r="G95" s="46">
        <v>123817.60000000001</v>
      </c>
      <c r="H95" s="46">
        <v>129987.5</v>
      </c>
      <c r="I95" s="46">
        <v>129987.5</v>
      </c>
      <c r="J95" s="46">
        <v>129987.5</v>
      </c>
      <c r="K95" s="46">
        <v>129987.5</v>
      </c>
      <c r="L95" s="46">
        <f>D95+E95+F95+G95+H95+I95+J95+K95</f>
        <v>958012.1</v>
      </c>
      <c r="M95" s="57"/>
    </row>
    <row r="96" spans="1:13" ht="18.75" customHeight="1" x14ac:dyDescent="0.25">
      <c r="A96" s="319">
        <v>31</v>
      </c>
      <c r="B96" s="326" t="s">
        <v>310</v>
      </c>
      <c r="C96" s="67" t="s">
        <v>507</v>
      </c>
      <c r="D96" s="68">
        <f>'приложение 4'!F199</f>
        <v>113085.9</v>
      </c>
      <c r="E96" s="68">
        <f>'приложение 4'!G199</f>
        <v>172798.1</v>
      </c>
      <c r="F96" s="68">
        <f>'приложение 4'!H199</f>
        <v>264723.09999999998</v>
      </c>
      <c r="G96" s="68">
        <f>'приложение 4'!I199</f>
        <v>263223.09999999998</v>
      </c>
      <c r="H96" s="68">
        <f>'приложение 4'!J199</f>
        <v>267973.09999999998</v>
      </c>
      <c r="I96" s="68">
        <f>'приложение 4'!K199</f>
        <v>267973.09999999998</v>
      </c>
      <c r="J96" s="68">
        <f>'приложение 4'!L199</f>
        <v>267973.09999999998</v>
      </c>
      <c r="K96" s="68">
        <f>'приложение 4'!M199</f>
        <v>267973.09999999998</v>
      </c>
      <c r="L96" s="68">
        <f>'приложение 4'!N199</f>
        <v>1885722.6</v>
      </c>
      <c r="M96" s="61"/>
    </row>
    <row r="97" spans="1:16" ht="18.75" customHeight="1" x14ac:dyDescent="0.25">
      <c r="A97" s="319"/>
      <c r="B97" s="326"/>
      <c r="C97" s="45" t="s">
        <v>621</v>
      </c>
      <c r="D97" s="46">
        <v>42230</v>
      </c>
      <c r="E97" s="46">
        <v>42230</v>
      </c>
      <c r="F97" s="46">
        <v>41012.5</v>
      </c>
      <c r="G97" s="46">
        <v>39737.5</v>
      </c>
      <c r="H97" s="46">
        <v>43775</v>
      </c>
      <c r="I97" s="46">
        <v>43775</v>
      </c>
      <c r="J97" s="46">
        <v>43775</v>
      </c>
      <c r="K97" s="46">
        <v>43775</v>
      </c>
      <c r="L97" s="46">
        <f t="shared" ref="L97:L98" si="21">D97+E97+F97+G97+H97+I97+J97+K97</f>
        <v>340310</v>
      </c>
      <c r="M97" s="57"/>
    </row>
    <row r="98" spans="1:16" ht="18.75" customHeight="1" x14ac:dyDescent="0.25">
      <c r="A98" s="319"/>
      <c r="B98" s="326"/>
      <c r="C98" s="45" t="s">
        <v>622</v>
      </c>
      <c r="D98" s="46">
        <v>70855.899999999994</v>
      </c>
      <c r="E98" s="46">
        <v>130568.1</v>
      </c>
      <c r="F98" s="46">
        <v>223710.59999999998</v>
      </c>
      <c r="G98" s="46">
        <v>223485.59999999998</v>
      </c>
      <c r="H98" s="46">
        <v>224198.09999999998</v>
      </c>
      <c r="I98" s="46">
        <v>224198.09999999998</v>
      </c>
      <c r="J98" s="46">
        <v>224198.09999999998</v>
      </c>
      <c r="K98" s="46">
        <v>224198.09999999998</v>
      </c>
      <c r="L98" s="46">
        <f t="shared" si="21"/>
        <v>1545412.6</v>
      </c>
      <c r="M98" s="57"/>
      <c r="N98" s="109"/>
      <c r="O98" s="109"/>
      <c r="P98" s="109"/>
    </row>
    <row r="99" spans="1:16" ht="26.25" customHeight="1" x14ac:dyDescent="0.25">
      <c r="A99" s="319">
        <v>32</v>
      </c>
      <c r="B99" s="322" t="s">
        <v>315</v>
      </c>
      <c r="C99" s="194" t="s">
        <v>507</v>
      </c>
      <c r="D99" s="195">
        <f>'приложение 4'!F206</f>
        <v>118229.2</v>
      </c>
      <c r="E99" s="195">
        <f>'приложение 4'!G206</f>
        <v>100534.6</v>
      </c>
      <c r="F99" s="195">
        <f>'приложение 4'!H206</f>
        <v>0</v>
      </c>
      <c r="G99" s="195">
        <f>'приложение 4'!I206</f>
        <v>0</v>
      </c>
      <c r="H99" s="195">
        <f>'приложение 4'!J206</f>
        <v>0</v>
      </c>
      <c r="I99" s="195">
        <f>'приложение 4'!K206</f>
        <v>0</v>
      </c>
      <c r="J99" s="195">
        <f>'приложение 4'!L206</f>
        <v>0</v>
      </c>
      <c r="K99" s="195">
        <f>'приложение 4'!M206</f>
        <v>0</v>
      </c>
      <c r="L99" s="195">
        <f>'приложение 4'!N206</f>
        <v>218763.80000000002</v>
      </c>
      <c r="M99" s="61"/>
    </row>
    <row r="100" spans="1:16" ht="26.25" customHeight="1" x14ac:dyDescent="0.25">
      <c r="A100" s="319"/>
      <c r="B100" s="322"/>
      <c r="C100" s="196" t="s">
        <v>621</v>
      </c>
      <c r="D100" s="197">
        <v>87579.9</v>
      </c>
      <c r="E100" s="197">
        <v>70433.2</v>
      </c>
      <c r="F100" s="197">
        <v>0</v>
      </c>
      <c r="G100" s="197">
        <v>0</v>
      </c>
      <c r="H100" s="197">
        <f t="shared" ref="G100:K101" si="22">G100</f>
        <v>0</v>
      </c>
      <c r="I100" s="197">
        <f t="shared" si="22"/>
        <v>0</v>
      </c>
      <c r="J100" s="197">
        <f t="shared" si="22"/>
        <v>0</v>
      </c>
      <c r="K100" s="197">
        <f t="shared" si="22"/>
        <v>0</v>
      </c>
      <c r="L100" s="197">
        <f t="shared" ref="L100:L101" si="23">D100+E100+F100+G100+H100+I100+J100+K100</f>
        <v>158013.09999999998</v>
      </c>
      <c r="M100" s="57"/>
    </row>
    <row r="101" spans="1:16" ht="26.25" customHeight="1" x14ac:dyDescent="0.25">
      <c r="A101" s="319"/>
      <c r="B101" s="322"/>
      <c r="C101" s="196" t="s">
        <v>622</v>
      </c>
      <c r="D101" s="197">
        <v>30649.3</v>
      </c>
      <c r="E101" s="197">
        <v>30101.4</v>
      </c>
      <c r="F101" s="197">
        <v>0</v>
      </c>
      <c r="G101" s="197">
        <f t="shared" si="22"/>
        <v>0</v>
      </c>
      <c r="H101" s="197">
        <f t="shared" si="22"/>
        <v>0</v>
      </c>
      <c r="I101" s="197">
        <f t="shared" si="22"/>
        <v>0</v>
      </c>
      <c r="J101" s="197">
        <f t="shared" si="22"/>
        <v>0</v>
      </c>
      <c r="K101" s="197">
        <f t="shared" si="22"/>
        <v>0</v>
      </c>
      <c r="L101" s="197">
        <f t="shared" si="23"/>
        <v>60750.7</v>
      </c>
      <c r="M101" s="57"/>
      <c r="N101" s="109"/>
    </row>
    <row r="102" spans="1:16" ht="22.5" customHeight="1" x14ac:dyDescent="0.25">
      <c r="A102" s="319">
        <v>33</v>
      </c>
      <c r="B102" s="326" t="s">
        <v>606</v>
      </c>
      <c r="C102" s="67" t="s">
        <v>507</v>
      </c>
      <c r="D102" s="68">
        <f>'приложение 4'!F211</f>
        <v>74558.600000000006</v>
      </c>
      <c r="E102" s="68">
        <f>'приложение 4'!G211</f>
        <v>124665</v>
      </c>
      <c r="F102" s="68">
        <f>'приложение 4'!H211</f>
        <v>153022.6</v>
      </c>
      <c r="G102" s="68">
        <f>'приложение 4'!I211</f>
        <v>123022.6</v>
      </c>
      <c r="H102" s="68">
        <f>'приложение 4'!J211</f>
        <v>123022.6</v>
      </c>
      <c r="I102" s="68">
        <f>'приложение 4'!K211</f>
        <v>123022.6</v>
      </c>
      <c r="J102" s="68">
        <f>'приложение 4'!L211</f>
        <v>123022.6</v>
      </c>
      <c r="K102" s="68">
        <f>'приложение 4'!M211</f>
        <v>123022.6</v>
      </c>
      <c r="L102" s="68">
        <f>'приложение 4'!N211</f>
        <v>967359.2</v>
      </c>
      <c r="M102" s="61"/>
    </row>
    <row r="103" spans="1:16" ht="22.5" customHeight="1" x14ac:dyDescent="0.25">
      <c r="A103" s="319"/>
      <c r="B103" s="326"/>
      <c r="C103" s="45" t="s">
        <v>622</v>
      </c>
      <c r="D103" s="46">
        <v>74558.600000000006</v>
      </c>
      <c r="E103" s="46">
        <v>124665</v>
      </c>
      <c r="F103" s="46">
        <v>153022.6</v>
      </c>
      <c r="G103" s="46">
        <v>123022.6</v>
      </c>
      <c r="H103" s="46">
        <v>123022.6</v>
      </c>
      <c r="I103" s="46">
        <v>123022.6</v>
      </c>
      <c r="J103" s="46">
        <v>123022.6</v>
      </c>
      <c r="K103" s="46">
        <v>123022.6</v>
      </c>
      <c r="L103" s="46">
        <f>D103+E103+F103+G103+H103+I103+J103+K103</f>
        <v>967359.2</v>
      </c>
      <c r="M103" s="57"/>
    </row>
    <row r="104" spans="1:16" ht="18.75" customHeight="1" x14ac:dyDescent="0.25">
      <c r="A104" s="319">
        <v>34</v>
      </c>
      <c r="B104" s="326" t="s">
        <v>609</v>
      </c>
      <c r="C104" s="67" t="s">
        <v>507</v>
      </c>
      <c r="D104" s="68">
        <f>'приложение 4'!F216</f>
        <v>225259.3</v>
      </c>
      <c r="E104" s="68">
        <f>'приложение 4'!G216</f>
        <v>256785.80000000002</v>
      </c>
      <c r="F104" s="68">
        <f>'приложение 4'!H216</f>
        <v>275233.5</v>
      </c>
      <c r="G104" s="68">
        <f>'приложение 4'!I216</f>
        <v>275333.90000000002</v>
      </c>
      <c r="H104" s="68">
        <f>'приложение 4'!J216</f>
        <v>275427.40000000002</v>
      </c>
      <c r="I104" s="68">
        <f>'приложение 4'!K216</f>
        <v>275427.40000000002</v>
      </c>
      <c r="J104" s="68">
        <f>'приложение 4'!L216</f>
        <v>275427.40000000002</v>
      </c>
      <c r="K104" s="68">
        <f>'приложение 4'!M216</f>
        <v>275427.40000000002</v>
      </c>
      <c r="L104" s="68">
        <f>'приложение 4'!N216</f>
        <v>2134322.1</v>
      </c>
      <c r="M104" s="61"/>
      <c r="N104" s="109"/>
      <c r="O104" s="109"/>
      <c r="P104" s="109"/>
    </row>
    <row r="105" spans="1:16" ht="18.75" customHeight="1" x14ac:dyDescent="0.25">
      <c r="A105" s="319"/>
      <c r="B105" s="326"/>
      <c r="C105" s="45" t="s">
        <v>621</v>
      </c>
      <c r="D105" s="46">
        <v>2082.6999999999998</v>
      </c>
      <c r="E105" s="46">
        <v>2355.5</v>
      </c>
      <c r="F105" s="46">
        <v>2817.6000000000004</v>
      </c>
      <c r="G105" s="46">
        <v>2918</v>
      </c>
      <c r="H105" s="46">
        <v>3011.5</v>
      </c>
      <c r="I105" s="46">
        <v>3011.5</v>
      </c>
      <c r="J105" s="46">
        <v>3011.5</v>
      </c>
      <c r="K105" s="46">
        <v>3011.5</v>
      </c>
      <c r="L105" s="46">
        <f t="shared" ref="L105:L106" si="24">D105+E105+F105+G105+H105+I105+J105+K105</f>
        <v>22219.8</v>
      </c>
      <c r="M105" s="57"/>
    </row>
    <row r="106" spans="1:16" ht="18.75" customHeight="1" x14ac:dyDescent="0.25">
      <c r="A106" s="319"/>
      <c r="B106" s="326"/>
      <c r="C106" s="45" t="s">
        <v>622</v>
      </c>
      <c r="D106" s="46">
        <v>223176.59999999998</v>
      </c>
      <c r="E106" s="46">
        <v>254430.3</v>
      </c>
      <c r="F106" s="46">
        <v>272415.90000000002</v>
      </c>
      <c r="G106" s="46">
        <v>272415.90000000002</v>
      </c>
      <c r="H106" s="46">
        <v>272415.90000000002</v>
      </c>
      <c r="I106" s="46">
        <v>272415.90000000002</v>
      </c>
      <c r="J106" s="46">
        <v>272415.90000000002</v>
      </c>
      <c r="K106" s="46">
        <v>272415.90000000002</v>
      </c>
      <c r="L106" s="46">
        <f t="shared" si="24"/>
        <v>2112102.2999999998</v>
      </c>
      <c r="M106" s="57"/>
    </row>
    <row r="107" spans="1:16" ht="32.25" customHeight="1" x14ac:dyDescent="0.25">
      <c r="A107" s="319">
        <v>35</v>
      </c>
      <c r="B107" s="326" t="s">
        <v>613</v>
      </c>
      <c r="C107" s="67" t="s">
        <v>507</v>
      </c>
      <c r="D107" s="68">
        <f>'приложение 4'!F221</f>
        <v>0</v>
      </c>
      <c r="E107" s="68">
        <f>'приложение 4'!G221</f>
        <v>500</v>
      </c>
      <c r="F107" s="68">
        <f>'приложение 4'!H221</f>
        <v>500</v>
      </c>
      <c r="G107" s="68">
        <f>'приложение 4'!I221</f>
        <v>500</v>
      </c>
      <c r="H107" s="68">
        <f>'приложение 4'!J221</f>
        <v>500</v>
      </c>
      <c r="I107" s="68">
        <f>'приложение 4'!K221</f>
        <v>500</v>
      </c>
      <c r="J107" s="68">
        <f>'приложение 4'!L221</f>
        <v>500</v>
      </c>
      <c r="K107" s="68">
        <f>'приложение 4'!M221</f>
        <v>500</v>
      </c>
      <c r="L107" s="68">
        <f>'приложение 4'!N221</f>
        <v>3500</v>
      </c>
      <c r="M107" s="61"/>
    </row>
    <row r="108" spans="1:16" ht="32.25" customHeight="1" x14ac:dyDescent="0.25">
      <c r="A108" s="319"/>
      <c r="B108" s="326"/>
      <c r="C108" s="45" t="s">
        <v>622</v>
      </c>
      <c r="D108" s="46">
        <v>0</v>
      </c>
      <c r="E108" s="46">
        <v>500</v>
      </c>
      <c r="F108" s="46">
        <v>500</v>
      </c>
      <c r="G108" s="46">
        <f>F108</f>
        <v>500</v>
      </c>
      <c r="H108" s="46">
        <f>G108</f>
        <v>500</v>
      </c>
      <c r="I108" s="46">
        <f>H108</f>
        <v>500</v>
      </c>
      <c r="J108" s="46">
        <f t="shared" ref="J108:K108" si="25">I108</f>
        <v>500</v>
      </c>
      <c r="K108" s="46">
        <f t="shared" si="25"/>
        <v>500</v>
      </c>
      <c r="L108" s="46">
        <f>D108+E108+F108+G108+H108+I108+J108+K108</f>
        <v>3500</v>
      </c>
      <c r="M108" s="57"/>
    </row>
    <row r="109" spans="1:16" ht="18.75" customHeight="1" x14ac:dyDescent="0.25">
      <c r="A109" s="319">
        <v>36</v>
      </c>
      <c r="B109" s="326" t="s">
        <v>615</v>
      </c>
      <c r="C109" s="67" t="s">
        <v>507</v>
      </c>
      <c r="D109" s="68">
        <f>'приложение 4'!F224</f>
        <v>65735</v>
      </c>
      <c r="E109" s="68">
        <f>'приложение 4'!G224</f>
        <v>71346.399999999994</v>
      </c>
      <c r="F109" s="68">
        <f>'приложение 4'!H224</f>
        <v>76009.600000000006</v>
      </c>
      <c r="G109" s="68">
        <f>'приложение 4'!I224</f>
        <v>81069.399999999994</v>
      </c>
      <c r="H109" s="68">
        <f>'приложение 4'!J224</f>
        <v>86468.2</v>
      </c>
      <c r="I109" s="68">
        <f>'приложение 4'!K224</f>
        <v>92228.800000000003</v>
      </c>
      <c r="J109" s="68">
        <f>'приложение 4'!L224</f>
        <v>98375.3</v>
      </c>
      <c r="K109" s="68">
        <f>'приложение 4'!M224</f>
        <v>104933.6</v>
      </c>
      <c r="L109" s="68">
        <f>'приложение 4'!N224</f>
        <v>676166.3</v>
      </c>
      <c r="M109" s="61"/>
    </row>
    <row r="110" spans="1:16" ht="18.75" customHeight="1" x14ac:dyDescent="0.25">
      <c r="A110" s="319"/>
      <c r="B110" s="326"/>
      <c r="C110" s="45" t="s">
        <v>622</v>
      </c>
      <c r="D110" s="46">
        <v>490</v>
      </c>
      <c r="E110" s="46">
        <v>490</v>
      </c>
      <c r="F110" s="46">
        <v>490</v>
      </c>
      <c r="G110" s="46">
        <f>F110</f>
        <v>490</v>
      </c>
      <c r="H110" s="46">
        <f>G110</f>
        <v>490</v>
      </c>
      <c r="I110" s="46">
        <f>H110</f>
        <v>490</v>
      </c>
      <c r="J110" s="46">
        <f t="shared" ref="J110:K110" si="26">I110</f>
        <v>490</v>
      </c>
      <c r="K110" s="46">
        <f t="shared" si="26"/>
        <v>490</v>
      </c>
      <c r="L110" s="46">
        <f t="shared" ref="L110:L111" si="27">D110+E110+F110+G110+H110+I110+J110+K110</f>
        <v>3920</v>
      </c>
      <c r="M110" s="57"/>
    </row>
    <row r="111" spans="1:16" ht="18.75" customHeight="1" x14ac:dyDescent="0.25">
      <c r="A111" s="319"/>
      <c r="B111" s="326"/>
      <c r="C111" s="198" t="s">
        <v>509</v>
      </c>
      <c r="D111" s="199">
        <f>'приложение 4'!F227</f>
        <v>65245</v>
      </c>
      <c r="E111" s="199">
        <f>'приложение 4'!G227</f>
        <v>70856.399999999994</v>
      </c>
      <c r="F111" s="199">
        <f>'приложение 4'!H227</f>
        <v>75519.600000000006</v>
      </c>
      <c r="G111" s="199">
        <f>'приложение 4'!I227</f>
        <v>80579.399999999994</v>
      </c>
      <c r="H111" s="199">
        <f>'приложение 4'!J227</f>
        <v>85978.2</v>
      </c>
      <c r="I111" s="199">
        <f>'приложение 4'!K227</f>
        <v>91738.8</v>
      </c>
      <c r="J111" s="199">
        <f>'приложение 4'!L227</f>
        <v>97885.3</v>
      </c>
      <c r="K111" s="199">
        <f>'приложение 4'!M227</f>
        <v>104443.6</v>
      </c>
      <c r="L111" s="199">
        <f t="shared" si="27"/>
        <v>672246.3</v>
      </c>
      <c r="M111" s="57"/>
    </row>
    <row r="112" spans="1:16" x14ac:dyDescent="0.25">
      <c r="B112" s="120"/>
    </row>
    <row r="113" spans="2:2" x14ac:dyDescent="0.25">
      <c r="B113" s="120"/>
    </row>
    <row r="114" spans="2:2" x14ac:dyDescent="0.25">
      <c r="B114" s="120"/>
    </row>
    <row r="115" spans="2:2" x14ac:dyDescent="0.25">
      <c r="B115" s="120"/>
    </row>
  </sheetData>
  <autoFilter ref="A5:M111"/>
  <mergeCells count="79">
    <mergeCell ref="A104:A106"/>
    <mergeCell ref="B104:B106"/>
    <mergeCell ref="A107:A108"/>
    <mergeCell ref="B107:B108"/>
    <mergeCell ref="A109:A111"/>
    <mergeCell ref="B109:B111"/>
    <mergeCell ref="A96:A98"/>
    <mergeCell ref="B96:B98"/>
    <mergeCell ref="A99:A101"/>
    <mergeCell ref="B99:B101"/>
    <mergeCell ref="A102:A103"/>
    <mergeCell ref="B102:B103"/>
    <mergeCell ref="A87:A89"/>
    <mergeCell ref="B87:B89"/>
    <mergeCell ref="A90:A93"/>
    <mergeCell ref="B90:B93"/>
    <mergeCell ref="A94:A95"/>
    <mergeCell ref="B94:B95"/>
    <mergeCell ref="A77:A80"/>
    <mergeCell ref="B77:B80"/>
    <mergeCell ref="A81:A84"/>
    <mergeCell ref="B81:B84"/>
    <mergeCell ref="A85:A86"/>
    <mergeCell ref="B85:B86"/>
    <mergeCell ref="A67:A70"/>
    <mergeCell ref="B67:B70"/>
    <mergeCell ref="A71:A73"/>
    <mergeCell ref="B71:B73"/>
    <mergeCell ref="A74:A76"/>
    <mergeCell ref="B74:B76"/>
    <mergeCell ref="A58:A60"/>
    <mergeCell ref="B58:B60"/>
    <mergeCell ref="A61:A62"/>
    <mergeCell ref="B61:B62"/>
    <mergeCell ref="A63:A66"/>
    <mergeCell ref="B63:B66"/>
    <mergeCell ref="A49:A52"/>
    <mergeCell ref="B49:B52"/>
    <mergeCell ref="A53:A55"/>
    <mergeCell ref="B53:B55"/>
    <mergeCell ref="A56:A57"/>
    <mergeCell ref="B56:B57"/>
    <mergeCell ref="A41:A43"/>
    <mergeCell ref="B41:B43"/>
    <mergeCell ref="A44:A45"/>
    <mergeCell ref="B44:B45"/>
    <mergeCell ref="A46:A48"/>
    <mergeCell ref="B46:B48"/>
    <mergeCell ref="A32:A34"/>
    <mergeCell ref="B32:B34"/>
    <mergeCell ref="A35:A37"/>
    <mergeCell ref="B35:B37"/>
    <mergeCell ref="A38:A40"/>
    <mergeCell ref="B38:B40"/>
    <mergeCell ref="A23:A25"/>
    <mergeCell ref="B23:B25"/>
    <mergeCell ref="A26:A28"/>
    <mergeCell ref="B26:B28"/>
    <mergeCell ref="A29:A31"/>
    <mergeCell ref="B29:B31"/>
    <mergeCell ref="A16:A17"/>
    <mergeCell ref="B16:B17"/>
    <mergeCell ref="A18:A19"/>
    <mergeCell ref="B18:B19"/>
    <mergeCell ref="A20:A22"/>
    <mergeCell ref="B20:B22"/>
    <mergeCell ref="A6:A9"/>
    <mergeCell ref="B6:B9"/>
    <mergeCell ref="A10:A12"/>
    <mergeCell ref="B10:B12"/>
    <mergeCell ref="A13:A15"/>
    <mergeCell ref="B13:B15"/>
    <mergeCell ref="L1:M1"/>
    <mergeCell ref="A2:M2"/>
    <mergeCell ref="A3:A4"/>
    <mergeCell ref="B3:B4"/>
    <mergeCell ref="C3:C4"/>
    <mergeCell ref="D3:L3"/>
    <mergeCell ref="M3:M4"/>
  </mergeCells>
  <pageMargins left="0" right="0" top="0.74803149606299213" bottom="0.74803149606299213" header="0.31496062992125984" footer="0.31496062992125984"/>
  <pageSetup paperSize="9" scale="4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zoomScale="55" zoomScaleNormal="55" workbookViewId="0">
      <pane ySplit="5" topLeftCell="A6" activePane="bottomLeft" state="frozen"/>
      <selection activeCell="F125" sqref="F125"/>
      <selection pane="bottomLeft" activeCell="J10" sqref="J10"/>
    </sheetView>
  </sheetViews>
  <sheetFormatPr defaultRowHeight="15" x14ac:dyDescent="0.25"/>
  <cols>
    <col min="1" max="1" width="5.7109375" style="94" bestFit="1" customWidth="1"/>
    <col min="2" max="2" width="27.42578125" style="94" customWidth="1"/>
    <col min="3" max="3" width="29" style="94" customWidth="1"/>
    <col min="4" max="4" width="26.7109375" style="94" customWidth="1"/>
    <col min="5" max="5" width="60" style="94" customWidth="1"/>
    <col min="6" max="6" width="14.42578125" style="94" customWidth="1"/>
    <col min="7" max="7" width="10.85546875" style="94" customWidth="1"/>
    <col min="8" max="8" width="13.5703125" style="94" customWidth="1"/>
    <col min="9" max="9" width="11" style="94" customWidth="1"/>
    <col min="10" max="10" width="13.85546875" style="94" customWidth="1"/>
    <col min="11" max="11" width="12.42578125" style="94" customWidth="1"/>
    <col min="12" max="16384" width="9.140625" style="94"/>
  </cols>
  <sheetData>
    <row r="1" spans="1:11" ht="96" customHeight="1" x14ac:dyDescent="0.25">
      <c r="J1" s="346" t="s">
        <v>1235</v>
      </c>
      <c r="K1" s="346"/>
    </row>
    <row r="2" spans="1:11" ht="45.75" customHeight="1" x14ac:dyDescent="0.25">
      <c r="A2" s="347" t="s">
        <v>1794</v>
      </c>
      <c r="B2" s="347"/>
      <c r="C2" s="347"/>
      <c r="D2" s="347"/>
      <c r="E2" s="347"/>
      <c r="F2" s="347"/>
      <c r="G2" s="347"/>
      <c r="H2" s="347"/>
      <c r="I2" s="347"/>
      <c r="J2" s="347"/>
      <c r="K2" s="347"/>
    </row>
    <row r="3" spans="1:11" ht="15" customHeight="1" x14ac:dyDescent="0.25">
      <c r="A3" s="348" t="s">
        <v>1</v>
      </c>
      <c r="B3" s="348" t="s">
        <v>624</v>
      </c>
      <c r="C3" s="343" t="s">
        <v>625</v>
      </c>
      <c r="D3" s="349" t="s">
        <v>1795</v>
      </c>
      <c r="E3" s="343" t="s">
        <v>626</v>
      </c>
      <c r="F3" s="343" t="s">
        <v>627</v>
      </c>
      <c r="G3" s="343"/>
      <c r="H3" s="343"/>
      <c r="I3" s="343"/>
      <c r="J3" s="343"/>
      <c r="K3" s="343"/>
    </row>
    <row r="4" spans="1:11" ht="15" customHeight="1" x14ac:dyDescent="0.25">
      <c r="A4" s="348"/>
      <c r="B4" s="348"/>
      <c r="C4" s="343"/>
      <c r="D4" s="343"/>
      <c r="E4" s="343"/>
      <c r="F4" s="344">
        <v>2025</v>
      </c>
      <c r="G4" s="345"/>
      <c r="H4" s="344">
        <v>2026</v>
      </c>
      <c r="I4" s="345"/>
      <c r="J4" s="344">
        <v>2027</v>
      </c>
      <c r="K4" s="345"/>
    </row>
    <row r="5" spans="1:11" ht="77.25" customHeight="1" x14ac:dyDescent="0.25">
      <c r="A5" s="348"/>
      <c r="B5" s="348"/>
      <c r="C5" s="343"/>
      <c r="D5" s="343"/>
      <c r="E5" s="343"/>
      <c r="F5" s="95" t="s">
        <v>628</v>
      </c>
      <c r="G5" s="95" t="s">
        <v>629</v>
      </c>
      <c r="H5" s="95" t="s">
        <v>628</v>
      </c>
      <c r="I5" s="95" t="s">
        <v>629</v>
      </c>
      <c r="J5" s="95" t="s">
        <v>628</v>
      </c>
      <c r="K5" s="95" t="s">
        <v>629</v>
      </c>
    </row>
    <row r="6" spans="1:11" x14ac:dyDescent="0.25">
      <c r="A6" s="96">
        <v>1</v>
      </c>
      <c r="B6" s="96">
        <v>2</v>
      </c>
      <c r="C6" s="96">
        <v>3</v>
      </c>
      <c r="D6" s="96">
        <v>4</v>
      </c>
      <c r="E6" s="96">
        <v>5</v>
      </c>
      <c r="F6" s="96">
        <v>6</v>
      </c>
      <c r="G6" s="96">
        <v>7</v>
      </c>
      <c r="H6" s="96">
        <v>8</v>
      </c>
      <c r="I6" s="96">
        <v>9</v>
      </c>
      <c r="J6" s="96">
        <v>10</v>
      </c>
      <c r="K6" s="96">
        <v>11</v>
      </c>
    </row>
    <row r="7" spans="1:11" ht="54.75" customHeight="1" x14ac:dyDescent="0.25">
      <c r="A7" s="97" t="s">
        <v>370</v>
      </c>
      <c r="B7" s="97" t="s">
        <v>630</v>
      </c>
      <c r="C7" s="98" t="s">
        <v>631</v>
      </c>
      <c r="D7" s="98" t="s">
        <v>632</v>
      </c>
      <c r="E7" s="99" t="s">
        <v>1227</v>
      </c>
      <c r="F7" s="100">
        <f>F8+F9+F10</f>
        <v>281744</v>
      </c>
      <c r="G7" s="95"/>
      <c r="H7" s="100">
        <f>H8+H9+H10</f>
        <v>209554</v>
      </c>
      <c r="I7" s="95"/>
      <c r="J7" s="100">
        <f>J8+J9+J10</f>
        <v>209554</v>
      </c>
      <c r="K7" s="95"/>
    </row>
    <row r="8" spans="1:11" ht="249" customHeight="1" x14ac:dyDescent="0.25">
      <c r="A8" s="336" t="s">
        <v>372</v>
      </c>
      <c r="B8" s="336" t="s">
        <v>633</v>
      </c>
      <c r="C8" s="339" t="s">
        <v>634</v>
      </c>
      <c r="D8" s="339" t="s">
        <v>632</v>
      </c>
      <c r="E8" s="101" t="s">
        <v>1228</v>
      </c>
      <c r="F8" s="102">
        <v>272550</v>
      </c>
      <c r="G8" s="341" t="s">
        <v>3127</v>
      </c>
      <c r="H8" s="102">
        <v>200360</v>
      </c>
      <c r="I8" s="341" t="s">
        <v>3128</v>
      </c>
      <c r="J8" s="102">
        <v>200360</v>
      </c>
      <c r="K8" s="334" t="s">
        <v>3129</v>
      </c>
    </row>
    <row r="9" spans="1:11" s="103" customFormat="1" ht="105" customHeight="1" x14ac:dyDescent="0.25">
      <c r="A9" s="337"/>
      <c r="B9" s="338"/>
      <c r="C9" s="340"/>
      <c r="D9" s="340"/>
      <c r="E9" s="101" t="s">
        <v>1229</v>
      </c>
      <c r="F9" s="102">
        <v>3835</v>
      </c>
      <c r="G9" s="342"/>
      <c r="H9" s="102">
        <v>3835</v>
      </c>
      <c r="I9" s="342"/>
      <c r="J9" s="102">
        <v>3835</v>
      </c>
      <c r="K9" s="335"/>
    </row>
    <row r="10" spans="1:11" ht="195.75" customHeight="1" x14ac:dyDescent="0.25">
      <c r="A10" s="104" t="s">
        <v>145</v>
      </c>
      <c r="B10" s="105" t="s">
        <v>633</v>
      </c>
      <c r="C10" s="106" t="s">
        <v>634</v>
      </c>
      <c r="D10" s="106" t="s">
        <v>632</v>
      </c>
      <c r="E10" s="107" t="s">
        <v>1070</v>
      </c>
      <c r="F10" s="100">
        <v>5359</v>
      </c>
      <c r="G10" s="108" t="s">
        <v>3127</v>
      </c>
      <c r="H10" s="100">
        <v>5359</v>
      </c>
      <c r="I10" s="108" t="s">
        <v>3128</v>
      </c>
      <c r="J10" s="100">
        <v>5359</v>
      </c>
      <c r="K10" s="108" t="s">
        <v>3130</v>
      </c>
    </row>
  </sheetData>
  <mergeCells count="18">
    <mergeCell ref="F3:K3"/>
    <mergeCell ref="F4:G4"/>
    <mergeCell ref="H4:I4"/>
    <mergeCell ref="J4:K4"/>
    <mergeCell ref="J1:K1"/>
    <mergeCell ref="A2:K2"/>
    <mergeCell ref="A3:A5"/>
    <mergeCell ref="B3:B5"/>
    <mergeCell ref="C3:C5"/>
    <mergeCell ref="D3:D5"/>
    <mergeCell ref="E3:E5"/>
    <mergeCell ref="K8:K9"/>
    <mergeCell ref="A8:A9"/>
    <mergeCell ref="B8:B9"/>
    <mergeCell ref="C8:C9"/>
    <mergeCell ref="D8:D9"/>
    <mergeCell ref="G8:G9"/>
    <mergeCell ref="I8:I9"/>
  </mergeCells>
  <pageMargins left="0.7" right="0.7" top="0.75" bottom="0.75" header="0.3" footer="0.3"/>
  <pageSetup paperSize="9" scale="5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1"/>
  <sheetViews>
    <sheetView zoomScale="85" zoomScaleNormal="85" workbookViewId="0">
      <pane ySplit="3" topLeftCell="A25" activePane="bottomLeft" state="frozen"/>
      <selection activeCell="E272" activeCellId="2" sqref="B117:C117 E153 E272"/>
      <selection pane="bottomLeft" activeCell="E28" sqref="E28"/>
    </sheetView>
  </sheetViews>
  <sheetFormatPr defaultRowHeight="24.95" customHeight="1" x14ac:dyDescent="0.25"/>
  <cols>
    <col min="1" max="1" width="6.5703125" style="11" bestFit="1" customWidth="1"/>
    <col min="2" max="2" width="51.140625" style="11" customWidth="1"/>
    <col min="3" max="4" width="19.5703125" style="11" customWidth="1"/>
    <col min="5" max="5" width="36.140625" style="11" customWidth="1"/>
    <col min="6" max="6" width="55.5703125" style="11" customWidth="1"/>
    <col min="7" max="7" width="41.85546875" style="11" customWidth="1"/>
    <col min="8" max="8" width="20.42578125" style="11" customWidth="1"/>
    <col min="9" max="9" width="26.85546875" style="11" customWidth="1"/>
    <col min="10" max="10" width="39.28515625" style="11" customWidth="1"/>
    <col min="11" max="11" width="11.85546875" style="11" customWidth="1"/>
    <col min="12" max="16384" width="9.140625" style="11"/>
  </cols>
  <sheetData>
    <row r="1" spans="1:10" ht="97.5" customHeight="1" x14ac:dyDescent="0.25">
      <c r="B1" s="14"/>
      <c r="C1" s="14"/>
      <c r="D1" s="14"/>
      <c r="E1" s="14"/>
      <c r="F1" s="14"/>
      <c r="G1" s="14"/>
      <c r="H1" s="14"/>
      <c r="I1" s="14"/>
      <c r="J1" s="15" t="s">
        <v>635</v>
      </c>
    </row>
    <row r="2" spans="1:10" ht="18" customHeight="1" x14ac:dyDescent="0.25">
      <c r="A2" s="379" t="s">
        <v>636</v>
      </c>
      <c r="B2" s="379"/>
      <c r="C2" s="379"/>
      <c r="D2" s="379"/>
      <c r="E2" s="379"/>
      <c r="F2" s="379"/>
      <c r="G2" s="379"/>
      <c r="H2" s="379"/>
      <c r="I2" s="379"/>
      <c r="J2" s="379"/>
    </row>
    <row r="3" spans="1:10" ht="38.25" x14ac:dyDescent="0.25">
      <c r="A3" s="231" t="s">
        <v>1</v>
      </c>
      <c r="B3" s="223" t="s">
        <v>637</v>
      </c>
      <c r="C3" s="223" t="s">
        <v>638</v>
      </c>
      <c r="D3" s="223" t="s">
        <v>639</v>
      </c>
      <c r="E3" s="223" t="s">
        <v>640</v>
      </c>
      <c r="F3" s="238" t="s">
        <v>641</v>
      </c>
      <c r="G3" s="238" t="s">
        <v>642</v>
      </c>
      <c r="H3" s="238" t="s">
        <v>643</v>
      </c>
      <c r="I3" s="238" t="s">
        <v>644</v>
      </c>
      <c r="J3" s="238" t="s">
        <v>645</v>
      </c>
    </row>
    <row r="4" spans="1:10" ht="12" customHeight="1" x14ac:dyDescent="0.25">
      <c r="A4" s="7">
        <v>1</v>
      </c>
      <c r="B4" s="7">
        <v>2</v>
      </c>
      <c r="C4" s="7">
        <v>3</v>
      </c>
      <c r="D4" s="7">
        <v>4</v>
      </c>
      <c r="E4" s="7">
        <v>5</v>
      </c>
      <c r="F4" s="7">
        <v>6</v>
      </c>
      <c r="G4" s="7">
        <v>7</v>
      </c>
      <c r="H4" s="7">
        <v>8</v>
      </c>
      <c r="I4" s="7">
        <v>9</v>
      </c>
      <c r="J4" s="7">
        <v>10</v>
      </c>
    </row>
    <row r="5" spans="1:10" ht="71.25" customHeight="1" x14ac:dyDescent="0.25">
      <c r="A5" s="5" t="s">
        <v>105</v>
      </c>
      <c r="B5" s="6" t="s">
        <v>11</v>
      </c>
      <c r="C5" s="7" t="s">
        <v>1325</v>
      </c>
      <c r="D5" s="8" t="s">
        <v>12</v>
      </c>
      <c r="E5" s="9" t="s">
        <v>647</v>
      </c>
      <c r="F5" s="10" t="s">
        <v>1649</v>
      </c>
      <c r="G5" s="3" t="s">
        <v>664</v>
      </c>
      <c r="H5" s="3" t="s">
        <v>649</v>
      </c>
      <c r="I5" s="10" t="s">
        <v>1079</v>
      </c>
      <c r="J5" s="10" t="s">
        <v>1663</v>
      </c>
    </row>
    <row r="6" spans="1:10" ht="114.75" x14ac:dyDescent="0.25">
      <c r="A6" s="5" t="s">
        <v>135</v>
      </c>
      <c r="B6" s="216" t="s">
        <v>1555</v>
      </c>
      <c r="C6" s="7" t="s">
        <v>1325</v>
      </c>
      <c r="D6" s="238" t="s">
        <v>21</v>
      </c>
      <c r="E6" s="8" t="s">
        <v>1652</v>
      </c>
      <c r="F6" s="3" t="s">
        <v>1653</v>
      </c>
      <c r="G6" s="13" t="s">
        <v>664</v>
      </c>
      <c r="H6" s="3" t="s">
        <v>16</v>
      </c>
      <c r="I6" s="10" t="s">
        <v>1654</v>
      </c>
      <c r="J6" s="238" t="s">
        <v>882</v>
      </c>
    </row>
    <row r="7" spans="1:10" ht="165.75" x14ac:dyDescent="0.25">
      <c r="A7" s="5" t="s">
        <v>145</v>
      </c>
      <c r="B7" s="216" t="s">
        <v>1556</v>
      </c>
      <c r="C7" s="7" t="s">
        <v>1325</v>
      </c>
      <c r="D7" s="8" t="s">
        <v>1259</v>
      </c>
      <c r="E7" s="8" t="s">
        <v>1655</v>
      </c>
      <c r="F7" s="3" t="s">
        <v>1656</v>
      </c>
      <c r="G7" s="3" t="s">
        <v>1071</v>
      </c>
      <c r="H7" s="3" t="s">
        <v>651</v>
      </c>
      <c r="I7" s="10" t="s">
        <v>1657</v>
      </c>
      <c r="J7" s="10" t="s">
        <v>1658</v>
      </c>
    </row>
    <row r="8" spans="1:10" ht="165.75" x14ac:dyDescent="0.25">
      <c r="A8" s="5" t="s">
        <v>155</v>
      </c>
      <c r="B8" s="216" t="s">
        <v>1557</v>
      </c>
      <c r="C8" s="7" t="s">
        <v>1325</v>
      </c>
      <c r="D8" s="8" t="s">
        <v>1259</v>
      </c>
      <c r="E8" s="8" t="s">
        <v>1660</v>
      </c>
      <c r="F8" s="3" t="s">
        <v>1661</v>
      </c>
      <c r="G8" s="3" t="s">
        <v>1071</v>
      </c>
      <c r="H8" s="3" t="s">
        <v>651</v>
      </c>
      <c r="I8" s="10" t="s">
        <v>1662</v>
      </c>
      <c r="J8" s="10" t="s">
        <v>1659</v>
      </c>
    </row>
    <row r="9" spans="1:10" ht="51" x14ac:dyDescent="0.25">
      <c r="A9" s="5" t="s">
        <v>162</v>
      </c>
      <c r="B9" s="6" t="s">
        <v>1150</v>
      </c>
      <c r="C9" s="7" t="s">
        <v>1325</v>
      </c>
      <c r="D9" s="8" t="s">
        <v>75</v>
      </c>
      <c r="E9" s="9" t="s">
        <v>650</v>
      </c>
      <c r="F9" s="10" t="s">
        <v>1645</v>
      </c>
      <c r="G9" s="3" t="s">
        <v>1071</v>
      </c>
      <c r="H9" s="3" t="s">
        <v>651</v>
      </c>
      <c r="I9" s="10" t="s">
        <v>1072</v>
      </c>
      <c r="J9" s="10" t="s">
        <v>652</v>
      </c>
    </row>
    <row r="10" spans="1:10" ht="51" x14ac:dyDescent="0.25">
      <c r="A10" s="5" t="s">
        <v>169</v>
      </c>
      <c r="B10" s="6" t="s">
        <v>1519</v>
      </c>
      <c r="C10" s="7" t="s">
        <v>1325</v>
      </c>
      <c r="D10" s="8" t="s">
        <v>75</v>
      </c>
      <c r="E10" s="9" t="s">
        <v>650</v>
      </c>
      <c r="F10" s="10" t="s">
        <v>1645</v>
      </c>
      <c r="G10" s="3" t="s">
        <v>1071</v>
      </c>
      <c r="H10" s="3" t="s">
        <v>651</v>
      </c>
      <c r="I10" s="10" t="s">
        <v>1072</v>
      </c>
      <c r="J10" s="10" t="s">
        <v>652</v>
      </c>
    </row>
    <row r="11" spans="1:10" ht="63.75" x14ac:dyDescent="0.25">
      <c r="A11" s="5" t="s">
        <v>174</v>
      </c>
      <c r="B11" s="6" t="s">
        <v>1151</v>
      </c>
      <c r="C11" s="7" t="s">
        <v>1325</v>
      </c>
      <c r="D11" s="8" t="s">
        <v>18</v>
      </c>
      <c r="E11" s="9" t="s">
        <v>653</v>
      </c>
      <c r="F11" s="10" t="s">
        <v>1646</v>
      </c>
      <c r="G11" s="3" t="s">
        <v>1071</v>
      </c>
      <c r="H11" s="3" t="s">
        <v>651</v>
      </c>
      <c r="I11" s="10" t="s">
        <v>1073</v>
      </c>
      <c r="J11" s="10" t="s">
        <v>654</v>
      </c>
    </row>
    <row r="12" spans="1:10" ht="51" x14ac:dyDescent="0.25">
      <c r="A12" s="5" t="s">
        <v>180</v>
      </c>
      <c r="B12" s="6" t="s">
        <v>1152</v>
      </c>
      <c r="C12" s="7" t="s">
        <v>1325</v>
      </c>
      <c r="D12" s="8" t="s">
        <v>18</v>
      </c>
      <c r="E12" s="9" t="s">
        <v>655</v>
      </c>
      <c r="F12" s="10" t="s">
        <v>1647</v>
      </c>
      <c r="G12" s="3" t="s">
        <v>1071</v>
      </c>
      <c r="H12" s="3" t="s">
        <v>651</v>
      </c>
      <c r="I12" s="12" t="s">
        <v>1073</v>
      </c>
      <c r="J12" s="10" t="s">
        <v>654</v>
      </c>
    </row>
    <row r="13" spans="1:10" ht="102" x14ac:dyDescent="0.25">
      <c r="A13" s="5" t="s">
        <v>186</v>
      </c>
      <c r="B13" s="6" t="s">
        <v>19</v>
      </c>
      <c r="C13" s="7" t="s">
        <v>1325</v>
      </c>
      <c r="D13" s="8" t="s">
        <v>18</v>
      </c>
      <c r="E13" s="9" t="s">
        <v>656</v>
      </c>
      <c r="F13" s="10" t="s">
        <v>1648</v>
      </c>
      <c r="G13" s="230" t="s">
        <v>1074</v>
      </c>
      <c r="H13" s="3" t="s">
        <v>16</v>
      </c>
      <c r="I13" s="10" t="s">
        <v>657</v>
      </c>
      <c r="J13" s="238" t="s">
        <v>658</v>
      </c>
    </row>
    <row r="14" spans="1:10" ht="52.5" customHeight="1" x14ac:dyDescent="0.25">
      <c r="A14" s="5" t="s">
        <v>198</v>
      </c>
      <c r="B14" s="6" t="s">
        <v>1173</v>
      </c>
      <c r="C14" s="7" t="s">
        <v>1325</v>
      </c>
      <c r="D14" s="8" t="s">
        <v>18</v>
      </c>
      <c r="E14" s="16" t="s">
        <v>656</v>
      </c>
      <c r="F14" s="10" t="s">
        <v>1650</v>
      </c>
      <c r="G14" s="3" t="s">
        <v>648</v>
      </c>
      <c r="H14" s="3" t="s">
        <v>16</v>
      </c>
      <c r="I14" s="230" t="s">
        <v>659</v>
      </c>
      <c r="J14" s="238" t="s">
        <v>658</v>
      </c>
    </row>
    <row r="15" spans="1:10" ht="53.25" customHeight="1" x14ac:dyDescent="0.25">
      <c r="A15" s="5" t="s">
        <v>207</v>
      </c>
      <c r="B15" s="6" t="s">
        <v>20</v>
      </c>
      <c r="C15" s="7" t="s">
        <v>1325</v>
      </c>
      <c r="D15" s="8" t="s">
        <v>18</v>
      </c>
      <c r="E15" s="16" t="s">
        <v>656</v>
      </c>
      <c r="F15" s="10" t="s">
        <v>1651</v>
      </c>
      <c r="G15" s="230" t="s">
        <v>1074</v>
      </c>
      <c r="H15" s="3" t="s">
        <v>16</v>
      </c>
      <c r="I15" s="10" t="s">
        <v>660</v>
      </c>
      <c r="J15" s="238" t="s">
        <v>658</v>
      </c>
    </row>
    <row r="16" spans="1:10" ht="43.5" customHeight="1" x14ac:dyDescent="0.25">
      <c r="A16" s="5" t="s">
        <v>214</v>
      </c>
      <c r="B16" s="6" t="s">
        <v>1264</v>
      </c>
      <c r="C16" s="7" t="s">
        <v>1325</v>
      </c>
      <c r="D16" s="233" t="s">
        <v>21</v>
      </c>
      <c r="E16" s="229" t="s">
        <v>661</v>
      </c>
      <c r="F16" s="10" t="s">
        <v>662</v>
      </c>
      <c r="G16" s="230" t="s">
        <v>1074</v>
      </c>
      <c r="H16" s="3" t="s">
        <v>16</v>
      </c>
      <c r="I16" s="10" t="s">
        <v>660</v>
      </c>
      <c r="J16" s="238" t="s">
        <v>658</v>
      </c>
    </row>
    <row r="17" spans="1:10" ht="43.5" customHeight="1" x14ac:dyDescent="0.25">
      <c r="A17" s="5" t="s">
        <v>218</v>
      </c>
      <c r="B17" s="6" t="s">
        <v>22</v>
      </c>
      <c r="C17" s="7" t="s">
        <v>15</v>
      </c>
      <c r="D17" s="233" t="s">
        <v>21</v>
      </c>
      <c r="E17" s="229" t="s">
        <v>661</v>
      </c>
      <c r="F17" s="10" t="s">
        <v>663</v>
      </c>
      <c r="G17" s="230" t="s">
        <v>1074</v>
      </c>
      <c r="H17" s="3" t="s">
        <v>16</v>
      </c>
      <c r="I17" s="10" t="s">
        <v>660</v>
      </c>
      <c r="J17" s="238" t="s">
        <v>658</v>
      </c>
    </row>
    <row r="18" spans="1:10" ht="40.5" customHeight="1" x14ac:dyDescent="0.25">
      <c r="A18" s="5" t="s">
        <v>224</v>
      </c>
      <c r="B18" s="6" t="s">
        <v>23</v>
      </c>
      <c r="C18" s="7" t="s">
        <v>15</v>
      </c>
      <c r="D18" s="233" t="s">
        <v>21</v>
      </c>
      <c r="E18" s="229" t="s">
        <v>661</v>
      </c>
      <c r="F18" s="10" t="s">
        <v>665</v>
      </c>
      <c r="G18" s="230" t="s">
        <v>1074</v>
      </c>
      <c r="H18" s="3" t="s">
        <v>16</v>
      </c>
      <c r="I18" s="10" t="s">
        <v>660</v>
      </c>
      <c r="J18" s="238" t="s">
        <v>658</v>
      </c>
    </row>
    <row r="19" spans="1:10" ht="76.5" x14ac:dyDescent="0.25">
      <c r="A19" s="380" t="s">
        <v>229</v>
      </c>
      <c r="B19" s="382" t="s">
        <v>666</v>
      </c>
      <c r="C19" s="376" t="s">
        <v>1325</v>
      </c>
      <c r="D19" s="384" t="s">
        <v>21</v>
      </c>
      <c r="E19" s="370" t="s">
        <v>661</v>
      </c>
      <c r="F19" s="229" t="s">
        <v>667</v>
      </c>
      <c r="G19" s="386" t="s">
        <v>1075</v>
      </c>
      <c r="H19" s="365" t="s">
        <v>16</v>
      </c>
      <c r="I19" s="365" t="s">
        <v>668</v>
      </c>
      <c r="J19" s="365" t="s">
        <v>669</v>
      </c>
    </row>
    <row r="20" spans="1:10" ht="51" x14ac:dyDescent="0.25">
      <c r="A20" s="381"/>
      <c r="B20" s="383"/>
      <c r="C20" s="377"/>
      <c r="D20" s="385"/>
      <c r="E20" s="371"/>
      <c r="F20" s="228" t="s">
        <v>670</v>
      </c>
      <c r="G20" s="373"/>
      <c r="H20" s="366"/>
      <c r="I20" s="366"/>
      <c r="J20" s="366"/>
    </row>
    <row r="21" spans="1:10" ht="114.75" x14ac:dyDescent="0.25">
      <c r="A21" s="115" t="s">
        <v>235</v>
      </c>
      <c r="B21" s="216" t="s">
        <v>2584</v>
      </c>
      <c r="C21" s="7" t="s">
        <v>15</v>
      </c>
      <c r="D21" s="8" t="s">
        <v>21</v>
      </c>
      <c r="E21" s="8" t="s">
        <v>1242</v>
      </c>
      <c r="F21" s="3" t="s">
        <v>1243</v>
      </c>
      <c r="G21" s="229" t="s">
        <v>1071</v>
      </c>
      <c r="H21" s="229" t="s">
        <v>651</v>
      </c>
      <c r="I21" s="230" t="s">
        <v>1244</v>
      </c>
      <c r="J21" s="223" t="s">
        <v>658</v>
      </c>
    </row>
    <row r="22" spans="1:10" ht="89.25" x14ac:dyDescent="0.25">
      <c r="A22" s="5" t="s">
        <v>243</v>
      </c>
      <c r="B22" s="216" t="s">
        <v>1251</v>
      </c>
      <c r="C22" s="7" t="s">
        <v>1261</v>
      </c>
      <c r="D22" s="7" t="s">
        <v>21</v>
      </c>
      <c r="E22" s="8" t="s">
        <v>973</v>
      </c>
      <c r="F22" s="3" t="s">
        <v>974</v>
      </c>
      <c r="G22" s="3" t="s">
        <v>1076</v>
      </c>
      <c r="H22" s="3" t="s">
        <v>16</v>
      </c>
      <c r="I22" s="10" t="s">
        <v>975</v>
      </c>
      <c r="J22" s="238" t="s">
        <v>963</v>
      </c>
    </row>
    <row r="23" spans="1:10" ht="51" x14ac:dyDescent="0.25">
      <c r="A23" s="5" t="s">
        <v>264</v>
      </c>
      <c r="B23" s="226" t="s">
        <v>1551</v>
      </c>
      <c r="C23" s="232" t="s">
        <v>15</v>
      </c>
      <c r="D23" s="415" t="s">
        <v>21</v>
      </c>
      <c r="E23" s="234" t="s">
        <v>1643</v>
      </c>
      <c r="F23" s="228" t="s">
        <v>1644</v>
      </c>
      <c r="G23" s="13" t="s">
        <v>664</v>
      </c>
      <c r="H23" s="3" t="s">
        <v>16</v>
      </c>
      <c r="I23" s="238" t="s">
        <v>881</v>
      </c>
      <c r="J23" s="238" t="s">
        <v>882</v>
      </c>
    </row>
    <row r="24" spans="1:10" ht="38.25" x14ac:dyDescent="0.25">
      <c r="A24" s="5" t="s">
        <v>271</v>
      </c>
      <c r="B24" s="216" t="s">
        <v>1552</v>
      </c>
      <c r="C24" s="7" t="s">
        <v>15</v>
      </c>
      <c r="D24" s="238" t="s">
        <v>21</v>
      </c>
      <c r="E24" s="229" t="s">
        <v>944</v>
      </c>
      <c r="F24" s="10" t="s">
        <v>945</v>
      </c>
      <c r="G24" s="13" t="s">
        <v>1076</v>
      </c>
      <c r="H24" s="3" t="s">
        <v>16</v>
      </c>
      <c r="I24" s="238" t="s">
        <v>660</v>
      </c>
      <c r="J24" s="238" t="s">
        <v>872</v>
      </c>
    </row>
    <row r="25" spans="1:10" ht="114.75" x14ac:dyDescent="0.25">
      <c r="A25" s="5" t="s">
        <v>276</v>
      </c>
      <c r="B25" s="216" t="s">
        <v>1552</v>
      </c>
      <c r="C25" s="7" t="s">
        <v>15</v>
      </c>
      <c r="D25" s="238" t="s">
        <v>21</v>
      </c>
      <c r="E25" s="3" t="s">
        <v>993</v>
      </c>
      <c r="F25" s="10" t="s">
        <v>994</v>
      </c>
      <c r="G25" s="13" t="s">
        <v>1080</v>
      </c>
      <c r="H25" s="3" t="s">
        <v>16</v>
      </c>
      <c r="I25" s="238" t="s">
        <v>1100</v>
      </c>
      <c r="J25" s="238" t="s">
        <v>995</v>
      </c>
    </row>
    <row r="26" spans="1:10" ht="38.25" x14ac:dyDescent="0.25">
      <c r="A26" s="5" t="s">
        <v>282</v>
      </c>
      <c r="B26" s="216" t="s">
        <v>1554</v>
      </c>
      <c r="C26" s="238" t="s">
        <v>15</v>
      </c>
      <c r="D26" s="238" t="s">
        <v>21</v>
      </c>
      <c r="E26" s="238" t="s">
        <v>884</v>
      </c>
      <c r="F26" s="10" t="s">
        <v>885</v>
      </c>
      <c r="G26" s="13" t="s">
        <v>664</v>
      </c>
      <c r="H26" s="3" t="s">
        <v>16</v>
      </c>
      <c r="I26" s="238" t="s">
        <v>1707</v>
      </c>
      <c r="J26" s="238" t="s">
        <v>658</v>
      </c>
    </row>
    <row r="27" spans="1:10" ht="54" x14ac:dyDescent="0.25">
      <c r="A27" s="5" t="s">
        <v>287</v>
      </c>
      <c r="B27" s="216" t="s">
        <v>1252</v>
      </c>
      <c r="C27" s="7" t="s">
        <v>1261</v>
      </c>
      <c r="D27" s="7" t="s">
        <v>21</v>
      </c>
      <c r="E27" s="8" t="s">
        <v>1273</v>
      </c>
      <c r="F27" s="116" t="s">
        <v>1274</v>
      </c>
      <c r="G27" s="3" t="s">
        <v>664</v>
      </c>
      <c r="H27" s="3" t="s">
        <v>16</v>
      </c>
      <c r="I27" s="10" t="s">
        <v>1275</v>
      </c>
      <c r="J27" s="238" t="s">
        <v>658</v>
      </c>
    </row>
    <row r="28" spans="1:10" ht="79.5" x14ac:dyDescent="0.25">
      <c r="A28" s="5" t="s">
        <v>293</v>
      </c>
      <c r="B28" s="216" t="s">
        <v>1253</v>
      </c>
      <c r="C28" s="7" t="s">
        <v>1261</v>
      </c>
      <c r="D28" s="7" t="s">
        <v>21</v>
      </c>
      <c r="E28" s="8" t="s">
        <v>1271</v>
      </c>
      <c r="F28" s="116" t="s">
        <v>1272</v>
      </c>
      <c r="G28" s="3" t="s">
        <v>664</v>
      </c>
      <c r="H28" s="3" t="s">
        <v>16</v>
      </c>
      <c r="I28" s="10" t="s">
        <v>1276</v>
      </c>
      <c r="J28" s="238" t="s">
        <v>658</v>
      </c>
    </row>
    <row r="29" spans="1:10" ht="79.5" x14ac:dyDescent="0.25">
      <c r="A29" s="5" t="s">
        <v>309</v>
      </c>
      <c r="B29" s="216" t="s">
        <v>1254</v>
      </c>
      <c r="C29" s="7" t="s">
        <v>1261</v>
      </c>
      <c r="D29" s="7" t="s">
        <v>21</v>
      </c>
      <c r="E29" s="8" t="s">
        <v>1269</v>
      </c>
      <c r="F29" s="116" t="s">
        <v>1270</v>
      </c>
      <c r="G29" s="3" t="s">
        <v>664</v>
      </c>
      <c r="H29" s="3" t="s">
        <v>16</v>
      </c>
      <c r="I29" s="10" t="s">
        <v>1276</v>
      </c>
      <c r="J29" s="238" t="s">
        <v>658</v>
      </c>
    </row>
    <row r="30" spans="1:10" ht="79.5" x14ac:dyDescent="0.25">
      <c r="A30" s="5" t="s">
        <v>314</v>
      </c>
      <c r="B30" s="216" t="s">
        <v>1255</v>
      </c>
      <c r="C30" s="7" t="s">
        <v>1261</v>
      </c>
      <c r="D30" s="7" t="s">
        <v>21</v>
      </c>
      <c r="E30" s="8" t="s">
        <v>1267</v>
      </c>
      <c r="F30" s="116" t="s">
        <v>1268</v>
      </c>
      <c r="G30" s="3" t="s">
        <v>664</v>
      </c>
      <c r="H30" s="3" t="s">
        <v>16</v>
      </c>
      <c r="I30" s="10" t="s">
        <v>1276</v>
      </c>
      <c r="J30" s="238" t="s">
        <v>658</v>
      </c>
    </row>
    <row r="31" spans="1:10" ht="76.5" x14ac:dyDescent="0.25">
      <c r="A31" s="5" t="s">
        <v>327</v>
      </c>
      <c r="B31" s="216" t="s">
        <v>1256</v>
      </c>
      <c r="C31" s="7" t="s">
        <v>1261</v>
      </c>
      <c r="D31" s="7" t="s">
        <v>21</v>
      </c>
      <c r="E31" s="8" t="s">
        <v>1265</v>
      </c>
      <c r="F31" s="116" t="s">
        <v>1266</v>
      </c>
      <c r="G31" s="3" t="s">
        <v>664</v>
      </c>
      <c r="H31" s="3" t="s">
        <v>16</v>
      </c>
      <c r="I31" s="10" t="s">
        <v>1276</v>
      </c>
      <c r="J31" s="238" t="s">
        <v>658</v>
      </c>
    </row>
    <row r="32" spans="1:10" ht="51" x14ac:dyDescent="0.25">
      <c r="A32" s="5" t="s">
        <v>332</v>
      </c>
      <c r="B32" s="216" t="s">
        <v>1257</v>
      </c>
      <c r="C32" s="7" t="s">
        <v>1261</v>
      </c>
      <c r="D32" s="7" t="s">
        <v>21</v>
      </c>
      <c r="E32" s="8" t="s">
        <v>1277</v>
      </c>
      <c r="F32" s="116" t="s">
        <v>1278</v>
      </c>
      <c r="G32" s="3" t="s">
        <v>664</v>
      </c>
      <c r="H32" s="3" t="s">
        <v>16</v>
      </c>
      <c r="I32" s="10" t="s">
        <v>1276</v>
      </c>
      <c r="J32" s="238" t="s">
        <v>658</v>
      </c>
    </row>
    <row r="33" spans="1:10" ht="38.25" x14ac:dyDescent="0.25">
      <c r="A33" s="5" t="s">
        <v>337</v>
      </c>
      <c r="B33" s="216" t="s">
        <v>1258</v>
      </c>
      <c r="C33" s="7" t="s">
        <v>1261</v>
      </c>
      <c r="D33" s="7" t="s">
        <v>21</v>
      </c>
      <c r="E33" s="8" t="s">
        <v>1279</v>
      </c>
      <c r="F33" s="116" t="s">
        <v>1280</v>
      </c>
      <c r="G33" s="3" t="s">
        <v>664</v>
      </c>
      <c r="H33" s="3" t="s">
        <v>16</v>
      </c>
      <c r="I33" s="10" t="s">
        <v>1276</v>
      </c>
      <c r="J33" s="238" t="s">
        <v>658</v>
      </c>
    </row>
    <row r="34" spans="1:10" ht="76.5" x14ac:dyDescent="0.25">
      <c r="A34" s="5" t="s">
        <v>342</v>
      </c>
      <c r="B34" s="2" t="s">
        <v>25</v>
      </c>
      <c r="C34" s="223" t="s">
        <v>671</v>
      </c>
      <c r="D34" s="238" t="s">
        <v>26</v>
      </c>
      <c r="E34" s="3" t="s">
        <v>674</v>
      </c>
      <c r="F34" s="3" t="s">
        <v>675</v>
      </c>
      <c r="G34" s="230" t="s">
        <v>664</v>
      </c>
      <c r="H34" s="238" t="s">
        <v>16</v>
      </c>
      <c r="I34" s="238" t="s">
        <v>676</v>
      </c>
      <c r="J34" s="238" t="s">
        <v>658</v>
      </c>
    </row>
    <row r="35" spans="1:10" ht="102" x14ac:dyDescent="0.25">
      <c r="A35" s="5" t="s">
        <v>347</v>
      </c>
      <c r="B35" s="17" t="s">
        <v>27</v>
      </c>
      <c r="C35" s="223" t="s">
        <v>671</v>
      </c>
      <c r="D35" s="238" t="s">
        <v>21</v>
      </c>
      <c r="E35" s="3" t="s">
        <v>677</v>
      </c>
      <c r="F35" s="3" t="s">
        <v>678</v>
      </c>
      <c r="G35" s="230" t="s">
        <v>1075</v>
      </c>
      <c r="H35" s="238" t="s">
        <v>16</v>
      </c>
      <c r="I35" s="238" t="s">
        <v>43</v>
      </c>
      <c r="J35" s="238" t="s">
        <v>658</v>
      </c>
    </row>
    <row r="36" spans="1:10" ht="76.5" x14ac:dyDescent="0.25">
      <c r="A36" s="5" t="s">
        <v>399</v>
      </c>
      <c r="B36" s="2" t="s">
        <v>29</v>
      </c>
      <c r="C36" s="223" t="s">
        <v>671</v>
      </c>
      <c r="D36" s="238" t="s">
        <v>1051</v>
      </c>
      <c r="E36" s="3" t="s">
        <v>679</v>
      </c>
      <c r="F36" s="3" t="s">
        <v>680</v>
      </c>
      <c r="G36" s="230" t="s">
        <v>664</v>
      </c>
      <c r="H36" s="238" t="s">
        <v>16</v>
      </c>
      <c r="I36" s="238" t="s">
        <v>676</v>
      </c>
      <c r="J36" s="238" t="s">
        <v>658</v>
      </c>
    </row>
    <row r="37" spans="1:10" ht="89.25" x14ac:dyDescent="0.25">
      <c r="A37" s="5" t="s">
        <v>401</v>
      </c>
      <c r="B37" s="2" t="s">
        <v>30</v>
      </c>
      <c r="C37" s="223" t="s">
        <v>671</v>
      </c>
      <c r="D37" s="238" t="s">
        <v>1052</v>
      </c>
      <c r="E37" s="3" t="s">
        <v>681</v>
      </c>
      <c r="F37" s="3" t="s">
        <v>682</v>
      </c>
      <c r="G37" s="230" t="s">
        <v>664</v>
      </c>
      <c r="H37" s="238" t="s">
        <v>16</v>
      </c>
      <c r="I37" s="238" t="s">
        <v>676</v>
      </c>
      <c r="J37" s="238" t="s">
        <v>658</v>
      </c>
    </row>
    <row r="38" spans="1:10" ht="76.5" x14ac:dyDescent="0.25">
      <c r="A38" s="5" t="s">
        <v>403</v>
      </c>
      <c r="B38" s="2" t="s">
        <v>31</v>
      </c>
      <c r="C38" s="223" t="s">
        <v>671</v>
      </c>
      <c r="D38" s="238" t="s">
        <v>21</v>
      </c>
      <c r="E38" s="3" t="s">
        <v>1216</v>
      </c>
      <c r="F38" s="3" t="s">
        <v>683</v>
      </c>
      <c r="G38" s="230" t="s">
        <v>1075</v>
      </c>
      <c r="H38" s="238" t="s">
        <v>16</v>
      </c>
      <c r="I38" s="238" t="s">
        <v>87</v>
      </c>
      <c r="J38" s="238" t="s">
        <v>658</v>
      </c>
    </row>
    <row r="39" spans="1:10" ht="102" x14ac:dyDescent="0.25">
      <c r="A39" s="5" t="s">
        <v>405</v>
      </c>
      <c r="B39" s="2" t="s">
        <v>33</v>
      </c>
      <c r="C39" s="223" t="s">
        <v>671</v>
      </c>
      <c r="D39" s="238" t="s">
        <v>21</v>
      </c>
      <c r="E39" s="3" t="s">
        <v>684</v>
      </c>
      <c r="F39" s="3" t="s">
        <v>685</v>
      </c>
      <c r="G39" s="230" t="s">
        <v>1075</v>
      </c>
      <c r="H39" s="238" t="s">
        <v>16</v>
      </c>
      <c r="I39" s="238" t="s">
        <v>43</v>
      </c>
      <c r="J39" s="238" t="s">
        <v>658</v>
      </c>
    </row>
    <row r="40" spans="1:10" ht="63.75" x14ac:dyDescent="0.25">
      <c r="A40" s="5" t="s">
        <v>407</v>
      </c>
      <c r="B40" s="2" t="s">
        <v>35</v>
      </c>
      <c r="C40" s="223" t="s">
        <v>671</v>
      </c>
      <c r="D40" s="238" t="s">
        <v>21</v>
      </c>
      <c r="E40" s="3" t="s">
        <v>686</v>
      </c>
      <c r="F40" s="3" t="s">
        <v>1217</v>
      </c>
      <c r="G40" s="230" t="s">
        <v>664</v>
      </c>
      <c r="H40" s="238" t="s">
        <v>16</v>
      </c>
      <c r="I40" s="238" t="s">
        <v>676</v>
      </c>
      <c r="J40" s="238" t="s">
        <v>658</v>
      </c>
    </row>
    <row r="41" spans="1:10" ht="51" x14ac:dyDescent="0.25">
      <c r="A41" s="5" t="s">
        <v>409</v>
      </c>
      <c r="B41" s="2" t="s">
        <v>687</v>
      </c>
      <c r="C41" s="223" t="s">
        <v>671</v>
      </c>
      <c r="D41" s="238" t="s">
        <v>1051</v>
      </c>
      <c r="E41" s="3" t="s">
        <v>688</v>
      </c>
      <c r="F41" s="3" t="s">
        <v>689</v>
      </c>
      <c r="G41" s="230" t="s">
        <v>664</v>
      </c>
      <c r="H41" s="238" t="s">
        <v>16</v>
      </c>
      <c r="I41" s="238" t="s">
        <v>676</v>
      </c>
      <c r="J41" s="238" t="s">
        <v>658</v>
      </c>
    </row>
    <row r="42" spans="1:10" ht="102" x14ac:dyDescent="0.25">
      <c r="A42" s="5" t="s">
        <v>1498</v>
      </c>
      <c r="B42" s="2" t="s">
        <v>38</v>
      </c>
      <c r="C42" s="223" t="s">
        <v>671</v>
      </c>
      <c r="D42" s="238" t="s">
        <v>21</v>
      </c>
      <c r="E42" s="3" t="s">
        <v>690</v>
      </c>
      <c r="F42" s="3" t="s">
        <v>1218</v>
      </c>
      <c r="G42" s="230" t="s">
        <v>664</v>
      </c>
      <c r="H42" s="238" t="s">
        <v>16</v>
      </c>
      <c r="I42" s="238" t="s">
        <v>676</v>
      </c>
      <c r="J42" s="238" t="s">
        <v>658</v>
      </c>
    </row>
    <row r="43" spans="1:10" ht="76.5" x14ac:dyDescent="0.25">
      <c r="A43" s="380" t="s">
        <v>412</v>
      </c>
      <c r="B43" s="374" t="s">
        <v>39</v>
      </c>
      <c r="C43" s="365" t="s">
        <v>671</v>
      </c>
      <c r="D43" s="365" t="s">
        <v>21</v>
      </c>
      <c r="E43" s="370" t="s">
        <v>691</v>
      </c>
      <c r="F43" s="229" t="s">
        <v>692</v>
      </c>
      <c r="G43" s="386" t="s">
        <v>664</v>
      </c>
      <c r="H43" s="378" t="s">
        <v>16</v>
      </c>
      <c r="I43" s="365" t="s">
        <v>676</v>
      </c>
      <c r="J43" s="365" t="s">
        <v>669</v>
      </c>
    </row>
    <row r="44" spans="1:10" ht="51" x14ac:dyDescent="0.25">
      <c r="A44" s="381"/>
      <c r="B44" s="387"/>
      <c r="C44" s="366"/>
      <c r="D44" s="388"/>
      <c r="E44" s="391"/>
      <c r="F44" s="227" t="s">
        <v>693</v>
      </c>
      <c r="G44" s="394"/>
      <c r="H44" s="366"/>
      <c r="I44" s="366"/>
      <c r="J44" s="366"/>
    </row>
    <row r="45" spans="1:10" ht="51" x14ac:dyDescent="0.25">
      <c r="A45" s="360" t="s">
        <v>414</v>
      </c>
      <c r="B45" s="374" t="s">
        <v>40</v>
      </c>
      <c r="C45" s="365" t="s">
        <v>671</v>
      </c>
      <c r="D45" s="365" t="s">
        <v>21</v>
      </c>
      <c r="E45" s="389" t="s">
        <v>694</v>
      </c>
      <c r="F45" s="18" t="s">
        <v>695</v>
      </c>
      <c r="G45" s="392" t="s">
        <v>664</v>
      </c>
      <c r="H45" s="365" t="s">
        <v>16</v>
      </c>
      <c r="I45" s="365" t="s">
        <v>676</v>
      </c>
      <c r="J45" s="365" t="s">
        <v>669</v>
      </c>
    </row>
    <row r="46" spans="1:10" ht="38.25" x14ac:dyDescent="0.25">
      <c r="A46" s="361"/>
      <c r="B46" s="387"/>
      <c r="C46" s="388"/>
      <c r="D46" s="388"/>
      <c r="E46" s="390"/>
      <c r="F46" s="19" t="s">
        <v>696</v>
      </c>
      <c r="G46" s="393"/>
      <c r="H46" s="388"/>
      <c r="I46" s="388"/>
      <c r="J46" s="388"/>
    </row>
    <row r="47" spans="1:10" ht="38.25" x14ac:dyDescent="0.25">
      <c r="A47" s="361"/>
      <c r="B47" s="387"/>
      <c r="C47" s="388"/>
      <c r="D47" s="388"/>
      <c r="E47" s="391"/>
      <c r="F47" s="227" t="s">
        <v>697</v>
      </c>
      <c r="G47" s="373"/>
      <c r="H47" s="388"/>
      <c r="I47" s="388"/>
      <c r="J47" s="388"/>
    </row>
    <row r="48" spans="1:10" ht="38.25" x14ac:dyDescent="0.25">
      <c r="A48" s="361"/>
      <c r="B48" s="387"/>
      <c r="C48" s="388"/>
      <c r="D48" s="388"/>
      <c r="E48" s="391"/>
      <c r="F48" s="227" t="s">
        <v>698</v>
      </c>
      <c r="G48" s="373"/>
      <c r="H48" s="388"/>
      <c r="I48" s="388"/>
      <c r="J48" s="388"/>
    </row>
    <row r="49" spans="1:10" ht="38.25" x14ac:dyDescent="0.25">
      <c r="A49" s="361"/>
      <c r="B49" s="387"/>
      <c r="C49" s="388"/>
      <c r="D49" s="388"/>
      <c r="E49" s="391"/>
      <c r="F49" s="227" t="s">
        <v>699</v>
      </c>
      <c r="G49" s="373"/>
      <c r="H49" s="388"/>
      <c r="I49" s="388"/>
      <c r="J49" s="388"/>
    </row>
    <row r="50" spans="1:10" ht="25.5" x14ac:dyDescent="0.25">
      <c r="A50" s="361"/>
      <c r="B50" s="387"/>
      <c r="C50" s="388"/>
      <c r="D50" s="388"/>
      <c r="E50" s="391"/>
      <c r="F50" s="227" t="s">
        <v>700</v>
      </c>
      <c r="G50" s="373"/>
      <c r="H50" s="388"/>
      <c r="I50" s="388"/>
      <c r="J50" s="388"/>
    </row>
    <row r="51" spans="1:10" ht="25.5" x14ac:dyDescent="0.25">
      <c r="A51" s="361"/>
      <c r="B51" s="387"/>
      <c r="C51" s="388"/>
      <c r="D51" s="388"/>
      <c r="E51" s="391"/>
      <c r="F51" s="227" t="s">
        <v>701</v>
      </c>
      <c r="G51" s="373"/>
      <c r="H51" s="388"/>
      <c r="I51" s="388"/>
      <c r="J51" s="388"/>
    </row>
    <row r="52" spans="1:10" ht="25.5" x14ac:dyDescent="0.25">
      <c r="A52" s="367"/>
      <c r="B52" s="375"/>
      <c r="C52" s="366"/>
      <c r="D52" s="366"/>
      <c r="E52" s="371"/>
      <c r="F52" s="228" t="s">
        <v>702</v>
      </c>
      <c r="G52" s="373"/>
      <c r="H52" s="366"/>
      <c r="I52" s="366"/>
      <c r="J52" s="366"/>
    </row>
    <row r="53" spans="1:10" ht="38.25" x14ac:dyDescent="0.25">
      <c r="A53" s="360" t="s">
        <v>417</v>
      </c>
      <c r="B53" s="374" t="s">
        <v>41</v>
      </c>
      <c r="C53" s="376" t="s">
        <v>671</v>
      </c>
      <c r="D53" s="365" t="s">
        <v>1053</v>
      </c>
      <c r="E53" s="370" t="s">
        <v>703</v>
      </c>
      <c r="F53" s="229" t="s">
        <v>704</v>
      </c>
      <c r="G53" s="372" t="s">
        <v>664</v>
      </c>
      <c r="H53" s="365" t="s">
        <v>16</v>
      </c>
      <c r="I53" s="365" t="s">
        <v>676</v>
      </c>
      <c r="J53" s="365" t="s">
        <v>669</v>
      </c>
    </row>
    <row r="54" spans="1:10" ht="25.5" x14ac:dyDescent="0.25">
      <c r="A54" s="367"/>
      <c r="B54" s="375"/>
      <c r="C54" s="377"/>
      <c r="D54" s="366"/>
      <c r="E54" s="371"/>
      <c r="F54" s="228" t="s">
        <v>705</v>
      </c>
      <c r="G54" s="373"/>
      <c r="H54" s="366"/>
      <c r="I54" s="366"/>
      <c r="J54" s="366"/>
    </row>
    <row r="55" spans="1:10" ht="76.5" x14ac:dyDescent="0.25">
      <c r="A55" s="360" t="s">
        <v>1499</v>
      </c>
      <c r="B55" s="368" t="s">
        <v>42</v>
      </c>
      <c r="C55" s="365" t="s">
        <v>671</v>
      </c>
      <c r="D55" s="365" t="s">
        <v>21</v>
      </c>
      <c r="E55" s="370" t="s">
        <v>661</v>
      </c>
      <c r="F55" s="229" t="s">
        <v>667</v>
      </c>
      <c r="G55" s="372" t="s">
        <v>1076</v>
      </c>
      <c r="H55" s="365" t="s">
        <v>16</v>
      </c>
      <c r="I55" s="365" t="s">
        <v>43</v>
      </c>
      <c r="J55" s="365" t="s">
        <v>669</v>
      </c>
    </row>
    <row r="56" spans="1:10" ht="51" x14ac:dyDescent="0.25">
      <c r="A56" s="367"/>
      <c r="B56" s="369"/>
      <c r="C56" s="366"/>
      <c r="D56" s="366"/>
      <c r="E56" s="371"/>
      <c r="F56" s="228" t="s">
        <v>706</v>
      </c>
      <c r="G56" s="373"/>
      <c r="H56" s="366"/>
      <c r="I56" s="366"/>
      <c r="J56" s="366"/>
    </row>
    <row r="57" spans="1:10" ht="204" x14ac:dyDescent="0.25">
      <c r="A57" s="20" t="s">
        <v>1247</v>
      </c>
      <c r="B57" s="2" t="s">
        <v>44</v>
      </c>
      <c r="C57" s="238" t="s">
        <v>671</v>
      </c>
      <c r="D57" s="238" t="s">
        <v>1054</v>
      </c>
      <c r="E57" s="3" t="s">
        <v>707</v>
      </c>
      <c r="F57" s="3" t="s">
        <v>708</v>
      </c>
      <c r="G57" s="235" t="s">
        <v>1076</v>
      </c>
      <c r="H57" s="238" t="s">
        <v>709</v>
      </c>
      <c r="I57" s="238" t="s">
        <v>1058</v>
      </c>
      <c r="J57" s="238" t="s">
        <v>710</v>
      </c>
    </row>
    <row r="58" spans="1:10" ht="119.25" x14ac:dyDescent="0.25">
      <c r="A58" s="20" t="s">
        <v>1248</v>
      </c>
      <c r="B58" s="2" t="s">
        <v>46</v>
      </c>
      <c r="C58" s="238" t="s">
        <v>671</v>
      </c>
      <c r="D58" s="238" t="s">
        <v>84</v>
      </c>
      <c r="E58" s="3" t="s">
        <v>711</v>
      </c>
      <c r="F58" s="3" t="s">
        <v>712</v>
      </c>
      <c r="G58" s="235" t="s">
        <v>664</v>
      </c>
      <c r="H58" s="3" t="s">
        <v>16</v>
      </c>
      <c r="I58" s="238" t="s">
        <v>716</v>
      </c>
      <c r="J58" s="238" t="s">
        <v>713</v>
      </c>
    </row>
    <row r="59" spans="1:10" ht="76.5" x14ac:dyDescent="0.25">
      <c r="A59" s="20" t="s">
        <v>424</v>
      </c>
      <c r="B59" s="17" t="s">
        <v>48</v>
      </c>
      <c r="C59" s="238" t="s">
        <v>671</v>
      </c>
      <c r="D59" s="238" t="s">
        <v>21</v>
      </c>
      <c r="E59" s="3" t="s">
        <v>714</v>
      </c>
      <c r="F59" s="3" t="s">
        <v>715</v>
      </c>
      <c r="G59" s="235" t="s">
        <v>664</v>
      </c>
      <c r="H59" s="3" t="s">
        <v>16</v>
      </c>
      <c r="I59" s="238" t="s">
        <v>716</v>
      </c>
      <c r="J59" s="238" t="s">
        <v>713</v>
      </c>
    </row>
    <row r="60" spans="1:10" ht="51" x14ac:dyDescent="0.25">
      <c r="A60" s="20" t="s">
        <v>426</v>
      </c>
      <c r="B60" s="2" t="s">
        <v>50</v>
      </c>
      <c r="C60" s="238" t="s">
        <v>671</v>
      </c>
      <c r="D60" s="238" t="s">
        <v>51</v>
      </c>
      <c r="E60" s="3" t="s">
        <v>717</v>
      </c>
      <c r="F60" s="3" t="s">
        <v>718</v>
      </c>
      <c r="G60" s="235" t="s">
        <v>664</v>
      </c>
      <c r="H60" s="3" t="s">
        <v>16</v>
      </c>
      <c r="I60" s="238" t="s">
        <v>676</v>
      </c>
      <c r="J60" s="238" t="s">
        <v>719</v>
      </c>
    </row>
    <row r="61" spans="1:10" ht="63.75" x14ac:dyDescent="0.25">
      <c r="A61" s="20" t="s">
        <v>427</v>
      </c>
      <c r="B61" s="2" t="s">
        <v>52</v>
      </c>
      <c r="C61" s="238" t="s">
        <v>671</v>
      </c>
      <c r="D61" s="238" t="s">
        <v>21</v>
      </c>
      <c r="E61" s="3" t="s">
        <v>720</v>
      </c>
      <c r="F61" s="3" t="s">
        <v>721</v>
      </c>
      <c r="G61" s="235" t="s">
        <v>664</v>
      </c>
      <c r="H61" s="3" t="s">
        <v>16</v>
      </c>
      <c r="I61" s="238" t="s">
        <v>676</v>
      </c>
      <c r="J61" s="238" t="s">
        <v>719</v>
      </c>
    </row>
    <row r="62" spans="1:10" ht="76.5" x14ac:dyDescent="0.25">
      <c r="A62" s="20" t="s">
        <v>429</v>
      </c>
      <c r="B62" s="4" t="s">
        <v>53</v>
      </c>
      <c r="C62" s="238" t="s">
        <v>671</v>
      </c>
      <c r="D62" s="223" t="s">
        <v>21</v>
      </c>
      <c r="E62" s="229" t="s">
        <v>722</v>
      </c>
      <c r="F62" s="229" t="s">
        <v>723</v>
      </c>
      <c r="G62" s="235" t="s">
        <v>664</v>
      </c>
      <c r="H62" s="3" t="s">
        <v>16</v>
      </c>
      <c r="I62" s="238" t="s">
        <v>676</v>
      </c>
      <c r="J62" s="238" t="s">
        <v>719</v>
      </c>
    </row>
    <row r="63" spans="1:10" ht="102" x14ac:dyDescent="0.25">
      <c r="A63" s="20" t="s">
        <v>431</v>
      </c>
      <c r="B63" s="21" t="s">
        <v>54</v>
      </c>
      <c r="C63" s="238" t="s">
        <v>671</v>
      </c>
      <c r="D63" s="241" t="s">
        <v>1055</v>
      </c>
      <c r="E63" s="22" t="s">
        <v>724</v>
      </c>
      <c r="F63" s="241" t="s">
        <v>725</v>
      </c>
      <c r="G63" s="235" t="s">
        <v>664</v>
      </c>
      <c r="H63" s="3" t="s">
        <v>16</v>
      </c>
      <c r="I63" s="238" t="s">
        <v>726</v>
      </c>
      <c r="J63" s="238" t="s">
        <v>658</v>
      </c>
    </row>
    <row r="64" spans="1:10" ht="102" x14ac:dyDescent="0.25">
      <c r="A64" s="20" t="s">
        <v>1202</v>
      </c>
      <c r="B64" s="21" t="s">
        <v>58</v>
      </c>
      <c r="C64" s="238" t="s">
        <v>671</v>
      </c>
      <c r="D64" s="241" t="s">
        <v>21</v>
      </c>
      <c r="E64" s="242" t="s">
        <v>728</v>
      </c>
      <c r="F64" s="242" t="s">
        <v>1464</v>
      </c>
      <c r="G64" s="235" t="s">
        <v>1076</v>
      </c>
      <c r="H64" s="3" t="s">
        <v>16</v>
      </c>
      <c r="I64" s="238" t="s">
        <v>43</v>
      </c>
      <c r="J64" s="238" t="s">
        <v>658</v>
      </c>
    </row>
    <row r="65" spans="1:10" ht="229.5" x14ac:dyDescent="0.25">
      <c r="A65" s="20" t="s">
        <v>434</v>
      </c>
      <c r="B65" s="21" t="s">
        <v>59</v>
      </c>
      <c r="C65" s="238" t="s">
        <v>671</v>
      </c>
      <c r="D65" s="241" t="s">
        <v>21</v>
      </c>
      <c r="E65" s="242" t="s">
        <v>729</v>
      </c>
      <c r="F65" s="242" t="s">
        <v>730</v>
      </c>
      <c r="G65" s="235" t="s">
        <v>664</v>
      </c>
      <c r="H65" s="3" t="s">
        <v>16</v>
      </c>
      <c r="I65" s="238" t="s">
        <v>716</v>
      </c>
      <c r="J65" s="238" t="s">
        <v>658</v>
      </c>
    </row>
    <row r="66" spans="1:10" ht="89.25" x14ac:dyDescent="0.25">
      <c r="A66" s="20" t="s">
        <v>437</v>
      </c>
      <c r="B66" s="21" t="s">
        <v>60</v>
      </c>
      <c r="C66" s="238" t="s">
        <v>671</v>
      </c>
      <c r="D66" s="241" t="s">
        <v>21</v>
      </c>
      <c r="E66" s="242" t="s">
        <v>731</v>
      </c>
      <c r="F66" s="242" t="s">
        <v>732</v>
      </c>
      <c r="G66" s="1" t="s">
        <v>664</v>
      </c>
      <c r="H66" s="3" t="s">
        <v>16</v>
      </c>
      <c r="I66" s="238" t="s">
        <v>716</v>
      </c>
      <c r="J66" s="238" t="s">
        <v>658</v>
      </c>
    </row>
    <row r="67" spans="1:10" ht="76.5" x14ac:dyDescent="0.25">
      <c r="A67" s="20" t="s">
        <v>439</v>
      </c>
      <c r="B67" s="21" t="s">
        <v>61</v>
      </c>
      <c r="C67" s="238" t="s">
        <v>671</v>
      </c>
      <c r="D67" s="241" t="s">
        <v>21</v>
      </c>
      <c r="E67" s="242" t="s">
        <v>733</v>
      </c>
      <c r="F67" s="242" t="s">
        <v>734</v>
      </c>
      <c r="G67" s="1" t="s">
        <v>664</v>
      </c>
      <c r="H67" s="3" t="s">
        <v>16</v>
      </c>
      <c r="I67" s="238" t="s">
        <v>735</v>
      </c>
      <c r="J67" s="238" t="s">
        <v>658</v>
      </c>
    </row>
    <row r="68" spans="1:10" ht="191.25" x14ac:dyDescent="0.25">
      <c r="A68" s="20" t="s">
        <v>440</v>
      </c>
      <c r="B68" s="21" t="s">
        <v>63</v>
      </c>
      <c r="C68" s="238" t="s">
        <v>671</v>
      </c>
      <c r="D68" s="241" t="s">
        <v>21</v>
      </c>
      <c r="E68" s="242" t="s">
        <v>738</v>
      </c>
      <c r="F68" s="242" t="s">
        <v>739</v>
      </c>
      <c r="G68" s="1" t="s">
        <v>1076</v>
      </c>
      <c r="H68" s="238" t="s">
        <v>16</v>
      </c>
      <c r="I68" s="238" t="s">
        <v>43</v>
      </c>
      <c r="J68" s="238" t="s">
        <v>658</v>
      </c>
    </row>
    <row r="69" spans="1:10" ht="78" x14ac:dyDescent="0.25">
      <c r="A69" s="20" t="s">
        <v>442</v>
      </c>
      <c r="B69" s="21" t="s">
        <v>64</v>
      </c>
      <c r="C69" s="238" t="s">
        <v>671</v>
      </c>
      <c r="D69" s="241" t="s">
        <v>21</v>
      </c>
      <c r="E69" s="242" t="s">
        <v>740</v>
      </c>
      <c r="F69" s="242" t="s">
        <v>741</v>
      </c>
      <c r="G69" s="1" t="s">
        <v>664</v>
      </c>
      <c r="H69" s="238" t="s">
        <v>16</v>
      </c>
      <c r="I69" s="238" t="s">
        <v>737</v>
      </c>
      <c r="J69" s="238" t="s">
        <v>658</v>
      </c>
    </row>
    <row r="70" spans="1:10" ht="153" x14ac:dyDescent="0.25">
      <c r="A70" s="20" t="s">
        <v>444</v>
      </c>
      <c r="B70" s="21" t="s">
        <v>65</v>
      </c>
      <c r="C70" s="238" t="s">
        <v>671</v>
      </c>
      <c r="D70" s="241" t="s">
        <v>1059</v>
      </c>
      <c r="E70" s="242" t="s">
        <v>742</v>
      </c>
      <c r="F70" s="23" t="s">
        <v>743</v>
      </c>
      <c r="G70" s="1" t="s">
        <v>664</v>
      </c>
      <c r="H70" s="238" t="s">
        <v>16</v>
      </c>
      <c r="I70" s="238" t="s">
        <v>744</v>
      </c>
      <c r="J70" s="238" t="s">
        <v>745</v>
      </c>
    </row>
    <row r="71" spans="1:10" ht="153" x14ac:dyDescent="0.25">
      <c r="A71" s="20" t="s">
        <v>446</v>
      </c>
      <c r="B71" s="21" t="s">
        <v>66</v>
      </c>
      <c r="C71" s="238" t="s">
        <v>671</v>
      </c>
      <c r="D71" s="241" t="s">
        <v>1056</v>
      </c>
      <c r="E71" s="242" t="s">
        <v>746</v>
      </c>
      <c r="F71" s="242" t="s">
        <v>747</v>
      </c>
      <c r="G71" s="1" t="s">
        <v>664</v>
      </c>
      <c r="H71" s="238" t="s">
        <v>16</v>
      </c>
      <c r="I71" s="238" t="s">
        <v>748</v>
      </c>
      <c r="J71" s="238" t="s">
        <v>745</v>
      </c>
    </row>
    <row r="72" spans="1:10" ht="140.25" x14ac:dyDescent="0.25">
      <c r="A72" s="20" t="s">
        <v>449</v>
      </c>
      <c r="B72" s="21" t="s">
        <v>67</v>
      </c>
      <c r="C72" s="238" t="s">
        <v>671</v>
      </c>
      <c r="D72" s="241" t="s">
        <v>21</v>
      </c>
      <c r="E72" s="242" t="s">
        <v>749</v>
      </c>
      <c r="F72" s="242" t="s">
        <v>750</v>
      </c>
      <c r="G72" s="1" t="s">
        <v>664</v>
      </c>
      <c r="H72" s="238" t="s">
        <v>16</v>
      </c>
      <c r="I72" s="238" t="s">
        <v>716</v>
      </c>
      <c r="J72" s="238" t="s">
        <v>658</v>
      </c>
    </row>
    <row r="73" spans="1:10" ht="140.25" x14ac:dyDescent="0.25">
      <c r="A73" s="20" t="s">
        <v>452</v>
      </c>
      <c r="B73" s="21" t="s">
        <v>68</v>
      </c>
      <c r="C73" s="238" t="s">
        <v>671</v>
      </c>
      <c r="D73" s="241" t="s">
        <v>21</v>
      </c>
      <c r="E73" s="242" t="s">
        <v>751</v>
      </c>
      <c r="F73" s="242" t="s">
        <v>752</v>
      </c>
      <c r="G73" s="1" t="s">
        <v>664</v>
      </c>
      <c r="H73" s="238" t="s">
        <v>16</v>
      </c>
      <c r="I73" s="238" t="s">
        <v>716</v>
      </c>
      <c r="J73" s="238" t="s">
        <v>658</v>
      </c>
    </row>
    <row r="74" spans="1:10" ht="102" x14ac:dyDescent="0.25">
      <c r="A74" s="20" t="s">
        <v>453</v>
      </c>
      <c r="B74" s="21" t="s">
        <v>69</v>
      </c>
      <c r="C74" s="238" t="s">
        <v>671</v>
      </c>
      <c r="D74" s="241" t="s">
        <v>21</v>
      </c>
      <c r="E74" s="242" t="s">
        <v>753</v>
      </c>
      <c r="F74" s="242" t="s">
        <v>754</v>
      </c>
      <c r="G74" s="1" t="s">
        <v>664</v>
      </c>
      <c r="H74" s="238" t="s">
        <v>16</v>
      </c>
      <c r="I74" s="238" t="s">
        <v>716</v>
      </c>
      <c r="J74" s="238" t="s">
        <v>658</v>
      </c>
    </row>
    <row r="75" spans="1:10" ht="114.75" x14ac:dyDescent="0.25">
      <c r="A75" s="20" t="s">
        <v>456</v>
      </c>
      <c r="B75" s="21" t="s">
        <v>70</v>
      </c>
      <c r="C75" s="238" t="s">
        <v>671</v>
      </c>
      <c r="D75" s="241" t="s">
        <v>21</v>
      </c>
      <c r="E75" s="242" t="s">
        <v>755</v>
      </c>
      <c r="F75" s="242" t="s">
        <v>756</v>
      </c>
      <c r="G75" s="1" t="s">
        <v>664</v>
      </c>
      <c r="H75" s="238" t="s">
        <v>16</v>
      </c>
      <c r="I75" s="238" t="s">
        <v>716</v>
      </c>
      <c r="J75" s="238" t="s">
        <v>658</v>
      </c>
    </row>
    <row r="76" spans="1:10" ht="114.75" x14ac:dyDescent="0.25">
      <c r="A76" s="20" t="s">
        <v>458</v>
      </c>
      <c r="B76" s="21" t="s">
        <v>71</v>
      </c>
      <c r="C76" s="238" t="s">
        <v>671</v>
      </c>
      <c r="D76" s="241" t="s">
        <v>21</v>
      </c>
      <c r="E76" s="242" t="s">
        <v>757</v>
      </c>
      <c r="F76" s="242" t="s">
        <v>758</v>
      </c>
      <c r="G76" s="1" t="s">
        <v>664</v>
      </c>
      <c r="H76" s="238" t="s">
        <v>16</v>
      </c>
      <c r="I76" s="238" t="s">
        <v>716</v>
      </c>
      <c r="J76" s="238" t="s">
        <v>658</v>
      </c>
    </row>
    <row r="77" spans="1:10" ht="89.25" x14ac:dyDescent="0.25">
      <c r="A77" s="20" t="s">
        <v>461</v>
      </c>
      <c r="B77" s="240" t="s">
        <v>72</v>
      </c>
      <c r="C77" s="238" t="s">
        <v>671</v>
      </c>
      <c r="D77" s="241" t="s">
        <v>21</v>
      </c>
      <c r="E77" s="242" t="s">
        <v>759</v>
      </c>
      <c r="F77" s="23" t="s">
        <v>760</v>
      </c>
      <c r="G77" s="1" t="s">
        <v>664</v>
      </c>
      <c r="H77" s="238" t="s">
        <v>16</v>
      </c>
      <c r="I77" s="238" t="s">
        <v>676</v>
      </c>
      <c r="J77" s="238" t="s">
        <v>658</v>
      </c>
    </row>
    <row r="78" spans="1:10" ht="76.5" x14ac:dyDescent="0.25">
      <c r="A78" s="20" t="s">
        <v>464</v>
      </c>
      <c r="B78" s="21" t="s">
        <v>73</v>
      </c>
      <c r="C78" s="238" t="s">
        <v>671</v>
      </c>
      <c r="D78" s="241" t="s">
        <v>21</v>
      </c>
      <c r="E78" s="242" t="s">
        <v>761</v>
      </c>
      <c r="F78" s="24" t="s">
        <v>762</v>
      </c>
      <c r="G78" s="1" t="s">
        <v>664</v>
      </c>
      <c r="H78" s="238" t="s">
        <v>16</v>
      </c>
      <c r="I78" s="10" t="s">
        <v>1081</v>
      </c>
      <c r="J78" s="238" t="s">
        <v>658</v>
      </c>
    </row>
    <row r="79" spans="1:10" ht="51" x14ac:dyDescent="0.25">
      <c r="A79" s="20" t="s">
        <v>465</v>
      </c>
      <c r="B79" s="21" t="s">
        <v>74</v>
      </c>
      <c r="C79" s="238" t="s">
        <v>671</v>
      </c>
      <c r="D79" s="241" t="s">
        <v>75</v>
      </c>
      <c r="E79" s="242" t="s">
        <v>763</v>
      </c>
      <c r="F79" s="24" t="s">
        <v>764</v>
      </c>
      <c r="G79" s="1" t="s">
        <v>1083</v>
      </c>
      <c r="H79" s="238" t="s">
        <v>765</v>
      </c>
      <c r="I79" s="10" t="s">
        <v>1082</v>
      </c>
      <c r="J79" s="238" t="s">
        <v>766</v>
      </c>
    </row>
    <row r="80" spans="1:10" ht="51" x14ac:dyDescent="0.25">
      <c r="A80" s="20" t="s">
        <v>466</v>
      </c>
      <c r="B80" s="21" t="s">
        <v>76</v>
      </c>
      <c r="C80" s="238" t="s">
        <v>671</v>
      </c>
      <c r="D80" s="241" t="s">
        <v>77</v>
      </c>
      <c r="E80" s="242" t="s">
        <v>767</v>
      </c>
      <c r="F80" s="237" t="s">
        <v>768</v>
      </c>
      <c r="G80" s="1" t="s">
        <v>1083</v>
      </c>
      <c r="H80" s="238" t="s">
        <v>765</v>
      </c>
      <c r="I80" s="10" t="s">
        <v>1084</v>
      </c>
      <c r="J80" s="238" t="s">
        <v>766</v>
      </c>
    </row>
    <row r="81" spans="1:10" ht="127.5" x14ac:dyDescent="0.25">
      <c r="A81" s="20" t="s">
        <v>468</v>
      </c>
      <c r="B81" s="21" t="s">
        <v>79</v>
      </c>
      <c r="C81" s="238" t="s">
        <v>671</v>
      </c>
      <c r="D81" s="241" t="s">
        <v>21</v>
      </c>
      <c r="E81" s="242" t="s">
        <v>769</v>
      </c>
      <c r="F81" s="23" t="s">
        <v>770</v>
      </c>
      <c r="G81" s="1" t="s">
        <v>664</v>
      </c>
      <c r="H81" s="238" t="s">
        <v>16</v>
      </c>
      <c r="I81" s="238" t="s">
        <v>676</v>
      </c>
      <c r="J81" s="238" t="s">
        <v>658</v>
      </c>
    </row>
    <row r="82" spans="1:10" ht="153" x14ac:dyDescent="0.25">
      <c r="A82" s="20" t="s">
        <v>470</v>
      </c>
      <c r="B82" s="21" t="s">
        <v>80</v>
      </c>
      <c r="C82" s="238" t="s">
        <v>671</v>
      </c>
      <c r="D82" s="241" t="s">
        <v>21</v>
      </c>
      <c r="E82" s="242" t="s">
        <v>771</v>
      </c>
      <c r="F82" s="23" t="s">
        <v>772</v>
      </c>
      <c r="G82" s="1" t="s">
        <v>664</v>
      </c>
      <c r="H82" s="238" t="s">
        <v>16</v>
      </c>
      <c r="I82" s="238" t="s">
        <v>676</v>
      </c>
      <c r="J82" s="238" t="s">
        <v>658</v>
      </c>
    </row>
    <row r="83" spans="1:10" ht="117.75" x14ac:dyDescent="0.25">
      <c r="A83" s="20" t="s">
        <v>472</v>
      </c>
      <c r="B83" s="25" t="s">
        <v>1241</v>
      </c>
      <c r="C83" s="238" t="s">
        <v>671</v>
      </c>
      <c r="D83" s="26" t="s">
        <v>21</v>
      </c>
      <c r="E83" s="27" t="s">
        <v>773</v>
      </c>
      <c r="F83" s="27" t="s">
        <v>774</v>
      </c>
      <c r="G83" s="1" t="s">
        <v>664</v>
      </c>
      <c r="H83" s="238" t="s">
        <v>16</v>
      </c>
      <c r="I83" s="238" t="s">
        <v>676</v>
      </c>
      <c r="J83" s="238" t="s">
        <v>658</v>
      </c>
    </row>
    <row r="84" spans="1:10" ht="208.5" x14ac:dyDescent="0.25">
      <c r="A84" s="20" t="s">
        <v>474</v>
      </c>
      <c r="B84" s="21" t="s">
        <v>81</v>
      </c>
      <c r="C84" s="238" t="s">
        <v>671</v>
      </c>
      <c r="D84" s="241" t="s">
        <v>21</v>
      </c>
      <c r="E84" s="242"/>
      <c r="F84" s="28" t="s">
        <v>775</v>
      </c>
      <c r="G84" s="29" t="s">
        <v>664</v>
      </c>
      <c r="H84" s="238" t="s">
        <v>16</v>
      </c>
      <c r="I84" s="238" t="s">
        <v>676</v>
      </c>
      <c r="J84" s="238" t="s">
        <v>658</v>
      </c>
    </row>
    <row r="85" spans="1:10" ht="259.5" customHeight="1" x14ac:dyDescent="0.25">
      <c r="A85" s="20" t="s">
        <v>1136</v>
      </c>
      <c r="B85" s="21" t="s">
        <v>82</v>
      </c>
      <c r="C85" s="238" t="s">
        <v>671</v>
      </c>
      <c r="D85" s="241" t="s">
        <v>21</v>
      </c>
      <c r="E85" s="242"/>
      <c r="F85" s="30" t="s">
        <v>776</v>
      </c>
      <c r="G85" s="29" t="s">
        <v>664</v>
      </c>
      <c r="H85" s="238" t="s">
        <v>16</v>
      </c>
      <c r="I85" s="238" t="s">
        <v>676</v>
      </c>
      <c r="J85" s="238" t="s">
        <v>658</v>
      </c>
    </row>
    <row r="86" spans="1:10" ht="76.5" x14ac:dyDescent="0.25">
      <c r="A86" s="20" t="s">
        <v>476</v>
      </c>
      <c r="B86" s="21" t="s">
        <v>83</v>
      </c>
      <c r="C86" s="238" t="s">
        <v>671</v>
      </c>
      <c r="D86" s="241" t="s">
        <v>47</v>
      </c>
      <c r="E86" s="242" t="s">
        <v>777</v>
      </c>
      <c r="F86" s="31" t="s">
        <v>778</v>
      </c>
      <c r="G86" s="29" t="s">
        <v>664</v>
      </c>
      <c r="H86" s="238" t="s">
        <v>16</v>
      </c>
      <c r="I86" s="238" t="s">
        <v>676</v>
      </c>
      <c r="J86" s="238" t="s">
        <v>658</v>
      </c>
    </row>
    <row r="87" spans="1:10" ht="140.25" x14ac:dyDescent="0.25">
      <c r="A87" s="20" t="s">
        <v>479</v>
      </c>
      <c r="B87" s="2" t="s">
        <v>86</v>
      </c>
      <c r="C87" s="238" t="s">
        <v>671</v>
      </c>
      <c r="D87" s="238" t="s">
        <v>51</v>
      </c>
      <c r="E87" s="32" t="s">
        <v>779</v>
      </c>
      <c r="F87" s="33" t="s">
        <v>780</v>
      </c>
      <c r="G87" s="29" t="s">
        <v>664</v>
      </c>
      <c r="H87" s="238" t="s">
        <v>16</v>
      </c>
      <c r="I87" s="238" t="s">
        <v>676</v>
      </c>
      <c r="J87" s="238" t="s">
        <v>658</v>
      </c>
    </row>
    <row r="88" spans="1:10" ht="165.75" x14ac:dyDescent="0.25">
      <c r="A88" s="20" t="s">
        <v>1422</v>
      </c>
      <c r="B88" s="2" t="s">
        <v>88</v>
      </c>
      <c r="C88" s="238" t="s">
        <v>671</v>
      </c>
      <c r="D88" s="238" t="s">
        <v>51</v>
      </c>
      <c r="E88" s="242" t="s">
        <v>781</v>
      </c>
      <c r="F88" s="34" t="s">
        <v>782</v>
      </c>
      <c r="G88" s="29" t="s">
        <v>664</v>
      </c>
      <c r="H88" s="238" t="s">
        <v>16</v>
      </c>
      <c r="I88" s="238" t="s">
        <v>676</v>
      </c>
      <c r="J88" s="238" t="s">
        <v>658</v>
      </c>
    </row>
    <row r="89" spans="1:10" ht="175.5" customHeight="1" x14ac:dyDescent="0.25">
      <c r="A89" s="20" t="s">
        <v>483</v>
      </c>
      <c r="B89" s="25" t="s">
        <v>89</v>
      </c>
      <c r="C89" s="238" t="s">
        <v>671</v>
      </c>
      <c r="D89" s="238" t="s">
        <v>371</v>
      </c>
      <c r="E89" s="35" t="s">
        <v>783</v>
      </c>
      <c r="F89" s="30" t="s">
        <v>784</v>
      </c>
      <c r="G89" s="29" t="s">
        <v>664</v>
      </c>
      <c r="H89" s="238" t="s">
        <v>16</v>
      </c>
      <c r="I89" s="238" t="s">
        <v>676</v>
      </c>
      <c r="J89" s="238" t="s">
        <v>658</v>
      </c>
    </row>
    <row r="90" spans="1:10" ht="165.75" x14ac:dyDescent="0.25">
      <c r="A90" s="20" t="s">
        <v>486</v>
      </c>
      <c r="B90" s="21" t="s">
        <v>90</v>
      </c>
      <c r="C90" s="238" t="s">
        <v>671</v>
      </c>
      <c r="D90" s="238" t="s">
        <v>51</v>
      </c>
      <c r="E90" s="35" t="s">
        <v>785</v>
      </c>
      <c r="F90" s="30" t="s">
        <v>786</v>
      </c>
      <c r="G90" s="29" t="s">
        <v>664</v>
      </c>
      <c r="H90" s="238" t="s">
        <v>16</v>
      </c>
      <c r="I90" s="238" t="s">
        <v>676</v>
      </c>
      <c r="J90" s="238" t="s">
        <v>658</v>
      </c>
    </row>
    <row r="91" spans="1:10" ht="191.25" x14ac:dyDescent="0.25">
      <c r="A91" s="20" t="s">
        <v>489</v>
      </c>
      <c r="B91" s="21" t="s">
        <v>91</v>
      </c>
      <c r="C91" s="238" t="s">
        <v>671</v>
      </c>
      <c r="D91" s="241" t="s">
        <v>21</v>
      </c>
      <c r="E91" s="35" t="s">
        <v>787</v>
      </c>
      <c r="F91" s="36" t="s">
        <v>788</v>
      </c>
      <c r="G91" s="29" t="s">
        <v>664</v>
      </c>
      <c r="H91" s="238" t="s">
        <v>16</v>
      </c>
      <c r="I91" s="238" t="s">
        <v>676</v>
      </c>
      <c r="J91" s="238" t="s">
        <v>658</v>
      </c>
    </row>
    <row r="92" spans="1:10" ht="165.75" x14ac:dyDescent="0.25">
      <c r="A92" s="20" t="s">
        <v>492</v>
      </c>
      <c r="B92" s="21" t="s">
        <v>92</v>
      </c>
      <c r="C92" s="238" t="s">
        <v>671</v>
      </c>
      <c r="D92" s="241" t="s">
        <v>371</v>
      </c>
      <c r="E92" s="35" t="s">
        <v>789</v>
      </c>
      <c r="F92" s="30" t="s">
        <v>790</v>
      </c>
      <c r="G92" s="29" t="s">
        <v>664</v>
      </c>
      <c r="H92" s="238" t="s">
        <v>16</v>
      </c>
      <c r="I92" s="238" t="s">
        <v>676</v>
      </c>
      <c r="J92" s="238" t="s">
        <v>658</v>
      </c>
    </row>
    <row r="93" spans="1:10" ht="102.75" customHeight="1" x14ac:dyDescent="0.25">
      <c r="A93" s="20" t="s">
        <v>495</v>
      </c>
      <c r="B93" s="21" t="s">
        <v>93</v>
      </c>
      <c r="C93" s="238" t="s">
        <v>671</v>
      </c>
      <c r="D93" s="241" t="s">
        <v>21</v>
      </c>
      <c r="E93" s="242" t="s">
        <v>791</v>
      </c>
      <c r="F93" s="37" t="s">
        <v>792</v>
      </c>
      <c r="G93" s="29" t="s">
        <v>1076</v>
      </c>
      <c r="H93" s="238" t="s">
        <v>16</v>
      </c>
      <c r="I93" s="239" t="s">
        <v>87</v>
      </c>
      <c r="J93" s="238" t="s">
        <v>658</v>
      </c>
    </row>
    <row r="94" spans="1:10" ht="103.5" x14ac:dyDescent="0.25">
      <c r="A94" s="20" t="s">
        <v>1137</v>
      </c>
      <c r="B94" s="21" t="s">
        <v>94</v>
      </c>
      <c r="C94" s="238" t="s">
        <v>671</v>
      </c>
      <c r="D94" s="241" t="s">
        <v>21</v>
      </c>
      <c r="E94" s="242" t="s">
        <v>793</v>
      </c>
      <c r="F94" s="37" t="s">
        <v>794</v>
      </c>
      <c r="G94" s="29" t="s">
        <v>1076</v>
      </c>
      <c r="H94" s="238" t="s">
        <v>16</v>
      </c>
      <c r="I94" s="239" t="s">
        <v>795</v>
      </c>
      <c r="J94" s="238" t="s">
        <v>658</v>
      </c>
    </row>
    <row r="95" spans="1:10" ht="170.25" x14ac:dyDescent="0.25">
      <c r="A95" s="20" t="s">
        <v>1138</v>
      </c>
      <c r="B95" s="21" t="s">
        <v>95</v>
      </c>
      <c r="C95" s="238" t="s">
        <v>671</v>
      </c>
      <c r="D95" s="241" t="s">
        <v>21</v>
      </c>
      <c r="E95" s="242" t="s">
        <v>796</v>
      </c>
      <c r="F95" s="37" t="s">
        <v>797</v>
      </c>
      <c r="G95" s="29" t="s">
        <v>1076</v>
      </c>
      <c r="H95" s="238" t="s">
        <v>16</v>
      </c>
      <c r="I95" s="239" t="s">
        <v>795</v>
      </c>
      <c r="J95" s="238" t="s">
        <v>658</v>
      </c>
    </row>
    <row r="96" spans="1:10" ht="136.5" x14ac:dyDescent="0.25">
      <c r="A96" s="20" t="s">
        <v>1147</v>
      </c>
      <c r="B96" s="21" t="s">
        <v>96</v>
      </c>
      <c r="C96" s="238" t="s">
        <v>671</v>
      </c>
      <c r="D96" s="241" t="s">
        <v>47</v>
      </c>
      <c r="E96" s="35" t="s">
        <v>798</v>
      </c>
      <c r="F96" s="37" t="s">
        <v>799</v>
      </c>
      <c r="G96" s="29" t="s">
        <v>1076</v>
      </c>
      <c r="H96" s="238" t="s">
        <v>16</v>
      </c>
      <c r="I96" s="239" t="s">
        <v>800</v>
      </c>
      <c r="J96" s="238" t="s">
        <v>658</v>
      </c>
    </row>
    <row r="97" spans="1:10" ht="132" x14ac:dyDescent="0.25">
      <c r="A97" s="20" t="s">
        <v>1203</v>
      </c>
      <c r="B97" s="21" t="s">
        <v>97</v>
      </c>
      <c r="C97" s="238" t="s">
        <v>671</v>
      </c>
      <c r="D97" s="241" t="s">
        <v>21</v>
      </c>
      <c r="E97" s="221" t="s">
        <v>801</v>
      </c>
      <c r="F97" s="37" t="s">
        <v>802</v>
      </c>
      <c r="G97" s="29" t="s">
        <v>1076</v>
      </c>
      <c r="H97" s="238" t="s">
        <v>16</v>
      </c>
      <c r="I97" s="239" t="s">
        <v>795</v>
      </c>
      <c r="J97" s="238" t="s">
        <v>658</v>
      </c>
    </row>
    <row r="98" spans="1:10" ht="96" customHeight="1" x14ac:dyDescent="0.25">
      <c r="A98" s="360" t="s">
        <v>1204</v>
      </c>
      <c r="B98" s="362" t="s">
        <v>98</v>
      </c>
      <c r="C98" s="358" t="s">
        <v>671</v>
      </c>
      <c r="D98" s="363" t="s">
        <v>21</v>
      </c>
      <c r="E98" s="364" t="s">
        <v>803</v>
      </c>
      <c r="F98" s="356" t="s">
        <v>1664</v>
      </c>
      <c r="G98" s="357" t="s">
        <v>1076</v>
      </c>
      <c r="H98" s="358" t="s">
        <v>16</v>
      </c>
      <c r="I98" s="359" t="s">
        <v>87</v>
      </c>
      <c r="J98" s="358" t="s">
        <v>658</v>
      </c>
    </row>
    <row r="99" spans="1:10" ht="51" customHeight="1" x14ac:dyDescent="0.25">
      <c r="A99" s="361"/>
      <c r="B99" s="362"/>
      <c r="C99" s="358"/>
      <c r="D99" s="363"/>
      <c r="E99" s="364"/>
      <c r="F99" s="356"/>
      <c r="G99" s="357"/>
      <c r="H99" s="358"/>
      <c r="I99" s="359"/>
      <c r="J99" s="358"/>
    </row>
    <row r="100" spans="1:10" ht="42.75" customHeight="1" x14ac:dyDescent="0.25">
      <c r="A100" s="361"/>
      <c r="B100" s="362"/>
      <c r="C100" s="358"/>
      <c r="D100" s="363"/>
      <c r="E100" s="364"/>
      <c r="F100" s="356"/>
      <c r="G100" s="357"/>
      <c r="H100" s="358"/>
      <c r="I100" s="359"/>
      <c r="J100" s="358"/>
    </row>
    <row r="101" spans="1:10" ht="36.75" customHeight="1" x14ac:dyDescent="0.25">
      <c r="A101" s="361"/>
      <c r="B101" s="362"/>
      <c r="C101" s="358"/>
      <c r="D101" s="363"/>
      <c r="E101" s="364"/>
      <c r="F101" s="356"/>
      <c r="G101" s="357"/>
      <c r="H101" s="358"/>
      <c r="I101" s="359"/>
      <c r="J101" s="358"/>
    </row>
    <row r="102" spans="1:10" ht="360" x14ac:dyDescent="0.25">
      <c r="A102" s="224" t="s">
        <v>1205</v>
      </c>
      <c r="B102" s="240" t="s">
        <v>1520</v>
      </c>
      <c r="C102" s="238" t="s">
        <v>671</v>
      </c>
      <c r="D102" s="238" t="s">
        <v>1521</v>
      </c>
      <c r="E102" s="242"/>
      <c r="F102" s="236" t="s">
        <v>1744</v>
      </c>
      <c r="G102" s="237" t="s">
        <v>648</v>
      </c>
      <c r="H102" s="238" t="s">
        <v>16</v>
      </c>
      <c r="I102" s="239" t="s">
        <v>1745</v>
      </c>
      <c r="J102" s="238" t="s">
        <v>1737</v>
      </c>
    </row>
    <row r="103" spans="1:10" ht="72" x14ac:dyDescent="0.25">
      <c r="A103" s="224" t="s">
        <v>1206</v>
      </c>
      <c r="B103" s="240" t="s">
        <v>1522</v>
      </c>
      <c r="C103" s="238" t="s">
        <v>671</v>
      </c>
      <c r="D103" s="238" t="s">
        <v>1521</v>
      </c>
      <c r="E103" s="242" t="s">
        <v>1741</v>
      </c>
      <c r="F103" s="236" t="s">
        <v>1742</v>
      </c>
      <c r="G103" s="237" t="s">
        <v>648</v>
      </c>
      <c r="H103" s="238" t="s">
        <v>16</v>
      </c>
      <c r="I103" s="239" t="s">
        <v>1743</v>
      </c>
      <c r="J103" s="238" t="s">
        <v>1737</v>
      </c>
    </row>
    <row r="104" spans="1:10" ht="96" x14ac:dyDescent="0.25">
      <c r="A104" s="224" t="s">
        <v>1207</v>
      </c>
      <c r="B104" s="240" t="s">
        <v>1523</v>
      </c>
      <c r="C104" s="238" t="s">
        <v>671</v>
      </c>
      <c r="D104" s="238" t="s">
        <v>21</v>
      </c>
      <c r="E104" s="242" t="s">
        <v>1738</v>
      </c>
      <c r="F104" s="236" t="s">
        <v>1739</v>
      </c>
      <c r="G104" s="237" t="s">
        <v>648</v>
      </c>
      <c r="H104" s="238" t="s">
        <v>16</v>
      </c>
      <c r="I104" s="239" t="s">
        <v>1740</v>
      </c>
      <c r="J104" s="238" t="s">
        <v>1737</v>
      </c>
    </row>
    <row r="105" spans="1:10" ht="116.25" customHeight="1" x14ac:dyDescent="0.25">
      <c r="A105" s="224" t="s">
        <v>1208</v>
      </c>
      <c r="B105" s="240" t="s">
        <v>1524</v>
      </c>
      <c r="C105" s="238" t="s">
        <v>671</v>
      </c>
      <c r="D105" s="238" t="s">
        <v>1521</v>
      </c>
      <c r="E105" s="242" t="s">
        <v>1735</v>
      </c>
      <c r="F105" s="236" t="s">
        <v>1736</v>
      </c>
      <c r="G105" s="237" t="s">
        <v>648</v>
      </c>
      <c r="H105" s="238" t="s">
        <v>1704</v>
      </c>
      <c r="I105" s="239" t="s">
        <v>43</v>
      </c>
      <c r="J105" s="238" t="s">
        <v>1737</v>
      </c>
    </row>
    <row r="106" spans="1:10" ht="144" x14ac:dyDescent="0.25">
      <c r="A106" s="224" t="s">
        <v>1209</v>
      </c>
      <c r="B106" s="240" t="s">
        <v>1525</v>
      </c>
      <c r="C106" s="238" t="s">
        <v>671</v>
      </c>
      <c r="D106" s="238" t="s">
        <v>1521</v>
      </c>
      <c r="E106" s="242" t="s">
        <v>1680</v>
      </c>
      <c r="F106" s="236" t="s">
        <v>1681</v>
      </c>
      <c r="G106" s="237" t="s">
        <v>648</v>
      </c>
      <c r="H106" s="238" t="s">
        <v>16</v>
      </c>
      <c r="I106" s="239" t="s">
        <v>1682</v>
      </c>
      <c r="J106" s="238" t="s">
        <v>1683</v>
      </c>
    </row>
    <row r="107" spans="1:10" ht="132" x14ac:dyDescent="0.25">
      <c r="A107" s="224" t="s">
        <v>1210</v>
      </c>
      <c r="B107" s="240" t="s">
        <v>1526</v>
      </c>
      <c r="C107" s="238" t="s">
        <v>671</v>
      </c>
      <c r="D107" s="238" t="s">
        <v>1521</v>
      </c>
      <c r="E107" s="242" t="s">
        <v>1689</v>
      </c>
      <c r="F107" s="236" t="s">
        <v>1690</v>
      </c>
      <c r="G107" s="237" t="s">
        <v>648</v>
      </c>
      <c r="H107" s="238" t="s">
        <v>16</v>
      </c>
      <c r="I107" s="238" t="s">
        <v>727</v>
      </c>
      <c r="J107" s="238" t="s">
        <v>1683</v>
      </c>
    </row>
    <row r="108" spans="1:10" ht="168" x14ac:dyDescent="0.25">
      <c r="A108" s="224" t="s">
        <v>1211</v>
      </c>
      <c r="B108" s="240" t="s">
        <v>1527</v>
      </c>
      <c r="C108" s="238" t="s">
        <v>671</v>
      </c>
      <c r="D108" s="238" t="s">
        <v>1521</v>
      </c>
      <c r="E108" s="242" t="s">
        <v>1691</v>
      </c>
      <c r="F108" s="236" t="s">
        <v>1692</v>
      </c>
      <c r="G108" s="237" t="s">
        <v>648</v>
      </c>
      <c r="H108" s="238" t="s">
        <v>16</v>
      </c>
      <c r="I108" s="239" t="s">
        <v>1276</v>
      </c>
      <c r="J108" s="238" t="s">
        <v>1683</v>
      </c>
    </row>
    <row r="109" spans="1:10" ht="76.5" x14ac:dyDescent="0.25">
      <c r="A109" s="20" t="s">
        <v>1249</v>
      </c>
      <c r="B109" s="21" t="s">
        <v>56</v>
      </c>
      <c r="C109" s="238" t="s">
        <v>671</v>
      </c>
      <c r="D109" s="241" t="s">
        <v>21</v>
      </c>
      <c r="E109" s="242" t="s">
        <v>1685</v>
      </c>
      <c r="F109" s="242" t="s">
        <v>1686</v>
      </c>
      <c r="G109" s="235" t="s">
        <v>664</v>
      </c>
      <c r="H109" s="3" t="s">
        <v>16</v>
      </c>
      <c r="I109" s="238" t="s">
        <v>727</v>
      </c>
      <c r="J109" s="238" t="s">
        <v>1683</v>
      </c>
    </row>
    <row r="110" spans="1:10" ht="76.5" x14ac:dyDescent="0.25">
      <c r="A110" s="20" t="s">
        <v>1300</v>
      </c>
      <c r="B110" s="21" t="s">
        <v>57</v>
      </c>
      <c r="C110" s="238" t="s">
        <v>671</v>
      </c>
      <c r="D110" s="241" t="s">
        <v>21</v>
      </c>
      <c r="E110" s="242" t="s">
        <v>1687</v>
      </c>
      <c r="F110" s="242" t="s">
        <v>1688</v>
      </c>
      <c r="G110" s="235" t="s">
        <v>664</v>
      </c>
      <c r="H110" s="3" t="s">
        <v>16</v>
      </c>
      <c r="I110" s="238" t="s">
        <v>727</v>
      </c>
      <c r="J110" s="238" t="s">
        <v>1683</v>
      </c>
    </row>
    <row r="111" spans="1:10" ht="72" x14ac:dyDescent="0.25">
      <c r="A111" s="224" t="s">
        <v>1303</v>
      </c>
      <c r="B111" s="240" t="s">
        <v>1528</v>
      </c>
      <c r="C111" s="238" t="s">
        <v>671</v>
      </c>
      <c r="D111" s="238" t="s">
        <v>1521</v>
      </c>
      <c r="E111" s="242" t="s">
        <v>1693</v>
      </c>
      <c r="F111" s="236" t="s">
        <v>1694</v>
      </c>
      <c r="G111" s="235" t="s">
        <v>664</v>
      </c>
      <c r="H111" s="3" t="s">
        <v>16</v>
      </c>
      <c r="I111" s="238" t="s">
        <v>727</v>
      </c>
      <c r="J111" s="238" t="s">
        <v>1683</v>
      </c>
    </row>
    <row r="112" spans="1:10" ht="63.75" customHeight="1" x14ac:dyDescent="0.25">
      <c r="A112" s="224" t="s">
        <v>1304</v>
      </c>
      <c r="B112" s="240" t="s">
        <v>1529</v>
      </c>
      <c r="C112" s="238" t="s">
        <v>671</v>
      </c>
      <c r="D112" s="238" t="s">
        <v>1521</v>
      </c>
      <c r="E112" s="242"/>
      <c r="F112" s="236" t="s">
        <v>1676</v>
      </c>
      <c r="G112" s="1" t="s">
        <v>664</v>
      </c>
      <c r="H112" s="3" t="s">
        <v>16</v>
      </c>
      <c r="I112" s="239" t="s">
        <v>1677</v>
      </c>
      <c r="J112" s="238" t="s">
        <v>1683</v>
      </c>
    </row>
    <row r="113" spans="1:10" ht="65.25" customHeight="1" x14ac:dyDescent="0.25">
      <c r="A113" s="224" t="s">
        <v>1305</v>
      </c>
      <c r="B113" s="240" t="s">
        <v>1530</v>
      </c>
      <c r="C113" s="238" t="s">
        <v>671</v>
      </c>
      <c r="D113" s="238" t="s">
        <v>1521</v>
      </c>
      <c r="E113" s="242" t="s">
        <v>1673</v>
      </c>
      <c r="F113" s="236" t="s">
        <v>1674</v>
      </c>
      <c r="G113" s="1" t="s">
        <v>664</v>
      </c>
      <c r="H113" s="3" t="s">
        <v>16</v>
      </c>
      <c r="I113" s="238" t="s">
        <v>737</v>
      </c>
      <c r="J113" s="238" t="s">
        <v>1683</v>
      </c>
    </row>
    <row r="114" spans="1:10" ht="96" x14ac:dyDescent="0.25">
      <c r="A114" s="224" t="s">
        <v>1306</v>
      </c>
      <c r="B114" s="240" t="s">
        <v>1531</v>
      </c>
      <c r="C114" s="238" t="s">
        <v>671</v>
      </c>
      <c r="D114" s="238" t="s">
        <v>1521</v>
      </c>
      <c r="E114" s="242" t="s">
        <v>1678</v>
      </c>
      <c r="F114" s="236" t="s">
        <v>1679</v>
      </c>
      <c r="G114" s="1" t="s">
        <v>664</v>
      </c>
      <c r="H114" s="3" t="s">
        <v>16</v>
      </c>
      <c r="I114" s="239" t="s">
        <v>43</v>
      </c>
      <c r="J114" s="238" t="s">
        <v>1683</v>
      </c>
    </row>
    <row r="115" spans="1:10" ht="89.25" x14ac:dyDescent="0.25">
      <c r="A115" s="20" t="s">
        <v>1307</v>
      </c>
      <c r="B115" s="21" t="s">
        <v>62</v>
      </c>
      <c r="C115" s="238" t="s">
        <v>671</v>
      </c>
      <c r="D115" s="241" t="s">
        <v>21</v>
      </c>
      <c r="E115" s="242" t="s">
        <v>736</v>
      </c>
      <c r="F115" s="242" t="s">
        <v>1675</v>
      </c>
      <c r="G115" s="1" t="s">
        <v>664</v>
      </c>
      <c r="H115" s="3" t="s">
        <v>16</v>
      </c>
      <c r="I115" s="238" t="s">
        <v>737</v>
      </c>
      <c r="J115" s="238" t="s">
        <v>1683</v>
      </c>
    </row>
    <row r="116" spans="1:10" ht="96" x14ac:dyDescent="0.25">
      <c r="A116" s="224" t="s">
        <v>1308</v>
      </c>
      <c r="B116" s="240" t="s">
        <v>1532</v>
      </c>
      <c r="C116" s="238" t="s">
        <v>671</v>
      </c>
      <c r="D116" s="238" t="s">
        <v>1521</v>
      </c>
      <c r="E116" s="242" t="s">
        <v>1695</v>
      </c>
      <c r="F116" s="236" t="s">
        <v>1696</v>
      </c>
      <c r="G116" s="1" t="s">
        <v>664</v>
      </c>
      <c r="H116" s="3" t="s">
        <v>16</v>
      </c>
      <c r="I116" s="239" t="s">
        <v>1276</v>
      </c>
      <c r="J116" s="238" t="s">
        <v>1683</v>
      </c>
    </row>
    <row r="117" spans="1:10" ht="72" x14ac:dyDescent="0.25">
      <c r="A117" s="224" t="s">
        <v>1310</v>
      </c>
      <c r="B117" s="240" t="s">
        <v>1533</v>
      </c>
      <c r="C117" s="238" t="s">
        <v>671</v>
      </c>
      <c r="D117" s="238" t="s">
        <v>21</v>
      </c>
      <c r="E117" s="242" t="s">
        <v>1699</v>
      </c>
      <c r="F117" s="236" t="s">
        <v>1700</v>
      </c>
      <c r="G117" s="1" t="s">
        <v>664</v>
      </c>
      <c r="H117" s="3" t="s">
        <v>16</v>
      </c>
      <c r="I117" s="239" t="s">
        <v>1701</v>
      </c>
      <c r="J117" s="238" t="s">
        <v>1683</v>
      </c>
    </row>
    <row r="118" spans="1:10" ht="144" x14ac:dyDescent="0.25">
      <c r="A118" s="224" t="s">
        <v>1311</v>
      </c>
      <c r="B118" s="240" t="s">
        <v>1534</v>
      </c>
      <c r="C118" s="238" t="s">
        <v>671</v>
      </c>
      <c r="D118" s="238" t="s">
        <v>1521</v>
      </c>
      <c r="E118" s="242" t="s">
        <v>1697</v>
      </c>
      <c r="F118" s="236" t="s">
        <v>1698</v>
      </c>
      <c r="G118" s="1" t="s">
        <v>664</v>
      </c>
      <c r="H118" s="3" t="s">
        <v>16</v>
      </c>
      <c r="I118" s="239" t="s">
        <v>1276</v>
      </c>
      <c r="J118" s="238" t="s">
        <v>1683</v>
      </c>
    </row>
    <row r="119" spans="1:10" ht="127.5" x14ac:dyDescent="0.25">
      <c r="A119" s="224" t="s">
        <v>1313</v>
      </c>
      <c r="B119" s="240" t="s">
        <v>1535</v>
      </c>
      <c r="C119" s="238" t="s">
        <v>671</v>
      </c>
      <c r="D119" s="238" t="s">
        <v>1521</v>
      </c>
      <c r="E119" s="242" t="s">
        <v>1724</v>
      </c>
      <c r="F119" s="242" t="s">
        <v>1725</v>
      </c>
      <c r="G119" s="237" t="s">
        <v>1321</v>
      </c>
      <c r="H119" s="238" t="s">
        <v>1320</v>
      </c>
      <c r="I119" s="239" t="s">
        <v>1722</v>
      </c>
      <c r="J119" s="238" t="s">
        <v>1723</v>
      </c>
    </row>
    <row r="120" spans="1:10" ht="114.75" x14ac:dyDescent="0.25">
      <c r="A120" s="224" t="s">
        <v>1314</v>
      </c>
      <c r="B120" s="240" t="s">
        <v>1536</v>
      </c>
      <c r="C120" s="238" t="s">
        <v>671</v>
      </c>
      <c r="D120" s="238" t="s">
        <v>1521</v>
      </c>
      <c r="E120" s="242" t="s">
        <v>1720</v>
      </c>
      <c r="F120" s="242" t="s">
        <v>1721</v>
      </c>
      <c r="G120" s="237" t="s">
        <v>1321</v>
      </c>
      <c r="H120" s="238" t="s">
        <v>1320</v>
      </c>
      <c r="I120" s="239" t="s">
        <v>1722</v>
      </c>
      <c r="J120" s="238" t="s">
        <v>1723</v>
      </c>
    </row>
    <row r="121" spans="1:10" ht="228" x14ac:dyDescent="0.25">
      <c r="A121" s="224" t="s">
        <v>1315</v>
      </c>
      <c r="B121" s="240" t="s">
        <v>1537</v>
      </c>
      <c r="C121" s="238" t="s">
        <v>671</v>
      </c>
      <c r="D121" s="238" t="s">
        <v>1521</v>
      </c>
      <c r="E121" s="242" t="s">
        <v>1729</v>
      </c>
      <c r="F121" s="236" t="s">
        <v>1730</v>
      </c>
      <c r="G121" s="237" t="s">
        <v>1321</v>
      </c>
      <c r="H121" s="238" t="s">
        <v>1320</v>
      </c>
      <c r="I121" s="239" t="s">
        <v>1722</v>
      </c>
      <c r="J121" s="238" t="s">
        <v>1723</v>
      </c>
    </row>
    <row r="122" spans="1:10" ht="51" x14ac:dyDescent="0.25">
      <c r="A122" s="224" t="s">
        <v>1316</v>
      </c>
      <c r="B122" s="240" t="s">
        <v>1538</v>
      </c>
      <c r="C122" s="238" t="s">
        <v>671</v>
      </c>
      <c r="D122" s="238" t="s">
        <v>1521</v>
      </c>
      <c r="E122" s="242" t="s">
        <v>1726</v>
      </c>
      <c r="F122" s="236" t="s">
        <v>1727</v>
      </c>
      <c r="G122" s="237" t="s">
        <v>1321</v>
      </c>
      <c r="H122" s="238" t="s">
        <v>1320</v>
      </c>
      <c r="I122" s="239" t="s">
        <v>1728</v>
      </c>
      <c r="J122" s="238" t="s">
        <v>1723</v>
      </c>
    </row>
    <row r="123" spans="1:10" ht="63.75" x14ac:dyDescent="0.25">
      <c r="A123" s="224" t="s">
        <v>1317</v>
      </c>
      <c r="B123" s="240" t="s">
        <v>1539</v>
      </c>
      <c r="C123" s="238" t="s">
        <v>671</v>
      </c>
      <c r="D123" s="238" t="s">
        <v>1521</v>
      </c>
      <c r="E123" s="242" t="s">
        <v>1732</v>
      </c>
      <c r="F123" s="236" t="s">
        <v>1733</v>
      </c>
      <c r="G123" s="237" t="s">
        <v>1321</v>
      </c>
      <c r="H123" s="238" t="s">
        <v>1320</v>
      </c>
      <c r="I123" s="239" t="s">
        <v>1734</v>
      </c>
      <c r="J123" s="238" t="s">
        <v>1731</v>
      </c>
    </row>
    <row r="124" spans="1:10" ht="89.25" x14ac:dyDescent="0.25">
      <c r="A124" s="5" t="s">
        <v>1318</v>
      </c>
      <c r="B124" s="225" t="s">
        <v>24</v>
      </c>
      <c r="C124" s="223" t="s">
        <v>671</v>
      </c>
      <c r="D124" s="223" t="s">
        <v>21</v>
      </c>
      <c r="E124" s="3" t="s">
        <v>672</v>
      </c>
      <c r="F124" s="3" t="s">
        <v>673</v>
      </c>
      <c r="G124" s="230" t="s">
        <v>664</v>
      </c>
      <c r="H124" s="238" t="s">
        <v>16</v>
      </c>
      <c r="I124" s="238" t="s">
        <v>1706</v>
      </c>
      <c r="J124" s="238" t="s">
        <v>658</v>
      </c>
    </row>
    <row r="125" spans="1:10" ht="92.25" customHeight="1" x14ac:dyDescent="0.25">
      <c r="A125" s="224" t="s">
        <v>1388</v>
      </c>
      <c r="B125" s="240" t="s">
        <v>1540</v>
      </c>
      <c r="C125" s="238" t="s">
        <v>671</v>
      </c>
      <c r="D125" s="238" t="s">
        <v>1521</v>
      </c>
      <c r="E125" s="242" t="s">
        <v>1702</v>
      </c>
      <c r="F125" s="236" t="s">
        <v>1703</v>
      </c>
      <c r="G125" s="237" t="s">
        <v>648</v>
      </c>
      <c r="H125" s="238" t="s">
        <v>1704</v>
      </c>
      <c r="I125" s="239" t="s">
        <v>1705</v>
      </c>
      <c r="J125" s="238" t="s">
        <v>1683</v>
      </c>
    </row>
    <row r="126" spans="1:10" ht="108" x14ac:dyDescent="0.25">
      <c r="A126" s="224" t="s">
        <v>1389</v>
      </c>
      <c r="B126" s="416" t="s">
        <v>1541</v>
      </c>
      <c r="C126" s="417" t="s">
        <v>671</v>
      </c>
      <c r="D126" s="417" t="s">
        <v>1521</v>
      </c>
      <c r="E126" s="418" t="s">
        <v>1708</v>
      </c>
      <c r="F126" s="419" t="s">
        <v>1709</v>
      </c>
      <c r="G126" s="420" t="s">
        <v>648</v>
      </c>
      <c r="H126" s="417" t="s">
        <v>1320</v>
      </c>
      <c r="I126" s="421" t="s">
        <v>1710</v>
      </c>
      <c r="J126" s="417" t="s">
        <v>1711</v>
      </c>
    </row>
    <row r="127" spans="1:10" ht="184.5" x14ac:dyDescent="0.25">
      <c r="A127" s="20" t="s">
        <v>1390</v>
      </c>
      <c r="B127" s="2" t="s">
        <v>1153</v>
      </c>
      <c r="C127" s="238" t="s">
        <v>671</v>
      </c>
      <c r="D127" s="238" t="s">
        <v>1054</v>
      </c>
      <c r="E127" s="3" t="s">
        <v>1322</v>
      </c>
      <c r="F127" s="3" t="s">
        <v>1323</v>
      </c>
      <c r="G127" s="235" t="s">
        <v>1321</v>
      </c>
      <c r="H127" s="238" t="s">
        <v>1320</v>
      </c>
      <c r="I127" s="238" t="s">
        <v>1319</v>
      </c>
      <c r="J127" s="238" t="s">
        <v>1324</v>
      </c>
    </row>
    <row r="128" spans="1:10" ht="102" x14ac:dyDescent="0.25">
      <c r="A128" s="224" t="s">
        <v>1391</v>
      </c>
      <c r="B128" s="240" t="s">
        <v>1542</v>
      </c>
      <c r="C128" s="238" t="s">
        <v>671</v>
      </c>
      <c r="D128" s="238" t="s">
        <v>1521</v>
      </c>
      <c r="E128" s="242" t="s">
        <v>1716</v>
      </c>
      <c r="F128" s="236" t="s">
        <v>1717</v>
      </c>
      <c r="G128" s="235" t="s">
        <v>1321</v>
      </c>
      <c r="H128" s="238" t="s">
        <v>651</v>
      </c>
      <c r="I128" s="239" t="s">
        <v>1718</v>
      </c>
      <c r="J128" s="238" t="s">
        <v>1719</v>
      </c>
    </row>
    <row r="129" spans="1:10" ht="240" x14ac:dyDescent="0.25">
      <c r="A129" s="224" t="s">
        <v>1392</v>
      </c>
      <c r="B129" s="240" t="s">
        <v>1543</v>
      </c>
      <c r="C129" s="238" t="s">
        <v>671</v>
      </c>
      <c r="D129" s="238" t="s">
        <v>1521</v>
      </c>
      <c r="E129" s="242" t="s">
        <v>1712</v>
      </c>
      <c r="F129" s="236" t="s">
        <v>1713</v>
      </c>
      <c r="G129" s="237" t="s">
        <v>648</v>
      </c>
      <c r="H129" s="238" t="s">
        <v>16</v>
      </c>
      <c r="I129" s="239" t="s">
        <v>1714</v>
      </c>
      <c r="J129" s="238" t="s">
        <v>1715</v>
      </c>
    </row>
    <row r="130" spans="1:10" ht="242.25" x14ac:dyDescent="0.25">
      <c r="A130" s="224" t="s">
        <v>1393</v>
      </c>
      <c r="B130" s="240" t="s">
        <v>1544</v>
      </c>
      <c r="C130" s="238" t="s">
        <v>671</v>
      </c>
      <c r="D130" s="238" t="s">
        <v>26</v>
      </c>
      <c r="E130" s="242" t="s">
        <v>1665</v>
      </c>
      <c r="F130" s="37" t="s">
        <v>1666</v>
      </c>
      <c r="G130" s="237" t="s">
        <v>648</v>
      </c>
      <c r="H130" s="238" t="s">
        <v>16</v>
      </c>
      <c r="I130" s="239" t="s">
        <v>1667</v>
      </c>
      <c r="J130" s="238" t="s">
        <v>1684</v>
      </c>
    </row>
    <row r="131" spans="1:10" ht="165.75" x14ac:dyDescent="0.25">
      <c r="A131" s="224" t="s">
        <v>1394</v>
      </c>
      <c r="B131" s="240" t="s">
        <v>1545</v>
      </c>
      <c r="C131" s="238" t="s">
        <v>671</v>
      </c>
      <c r="D131" s="238" t="s">
        <v>26</v>
      </c>
      <c r="E131" s="242" t="s">
        <v>1668</v>
      </c>
      <c r="F131" s="37" t="s">
        <v>1669</v>
      </c>
      <c r="G131" s="237" t="s">
        <v>648</v>
      </c>
      <c r="H131" s="238" t="s">
        <v>16</v>
      </c>
      <c r="I131" s="239" t="s">
        <v>1672</v>
      </c>
      <c r="J131" s="238" t="s">
        <v>1684</v>
      </c>
    </row>
    <row r="132" spans="1:10" ht="217.5" customHeight="1" x14ac:dyDescent="0.25">
      <c r="A132" s="224" t="s">
        <v>1395</v>
      </c>
      <c r="B132" s="240" t="s">
        <v>1546</v>
      </c>
      <c r="C132" s="238" t="s">
        <v>671</v>
      </c>
      <c r="D132" s="238" t="s">
        <v>1521</v>
      </c>
      <c r="E132" s="242"/>
      <c r="F132" s="236" t="s">
        <v>1670</v>
      </c>
      <c r="G132" s="237" t="s">
        <v>648</v>
      </c>
      <c r="H132" s="238" t="s">
        <v>16</v>
      </c>
      <c r="I132" s="239" t="s">
        <v>1671</v>
      </c>
      <c r="J132" s="238" t="s">
        <v>1684</v>
      </c>
    </row>
    <row r="133" spans="1:10" ht="60" x14ac:dyDescent="0.25">
      <c r="A133" s="224" t="s">
        <v>1396</v>
      </c>
      <c r="B133" s="240" t="s">
        <v>1547</v>
      </c>
      <c r="C133" s="238" t="s">
        <v>671</v>
      </c>
      <c r="D133" s="238" t="s">
        <v>1521</v>
      </c>
      <c r="E133" s="242" t="s">
        <v>1747</v>
      </c>
      <c r="F133" s="236" t="s">
        <v>1748</v>
      </c>
      <c r="G133" s="237" t="s">
        <v>648</v>
      </c>
      <c r="H133" s="238" t="s">
        <v>16</v>
      </c>
      <c r="I133" s="239" t="s">
        <v>1749</v>
      </c>
      <c r="J133" s="238" t="s">
        <v>1746</v>
      </c>
    </row>
    <row r="134" spans="1:10" ht="144" x14ac:dyDescent="0.25">
      <c r="A134" s="224" t="s">
        <v>1397</v>
      </c>
      <c r="B134" s="240" t="s">
        <v>1548</v>
      </c>
      <c r="C134" s="238" t="s">
        <v>671</v>
      </c>
      <c r="D134" s="238" t="s">
        <v>1521</v>
      </c>
      <c r="E134" s="242" t="s">
        <v>1750</v>
      </c>
      <c r="F134" s="236" t="s">
        <v>1751</v>
      </c>
      <c r="G134" s="237" t="s">
        <v>648</v>
      </c>
      <c r="H134" s="238" t="s">
        <v>16</v>
      </c>
      <c r="I134" s="239" t="s">
        <v>1749</v>
      </c>
      <c r="J134" s="238" t="s">
        <v>1746</v>
      </c>
    </row>
    <row r="135" spans="1:10" ht="91.5" x14ac:dyDescent="0.25">
      <c r="A135" s="20" t="s">
        <v>1398</v>
      </c>
      <c r="B135" s="21" t="s">
        <v>78</v>
      </c>
      <c r="C135" s="238" t="s">
        <v>671</v>
      </c>
      <c r="D135" s="241" t="s">
        <v>75</v>
      </c>
      <c r="E135" s="242" t="s">
        <v>1758</v>
      </c>
      <c r="F135" s="422" t="s">
        <v>1760</v>
      </c>
      <c r="G135" s="1" t="s">
        <v>1083</v>
      </c>
      <c r="H135" s="238" t="s">
        <v>765</v>
      </c>
      <c r="I135" s="10" t="s">
        <v>1084</v>
      </c>
      <c r="J135" s="238" t="s">
        <v>1759</v>
      </c>
    </row>
    <row r="136" spans="1:10" ht="108" x14ac:dyDescent="0.25">
      <c r="A136" s="224" t="s">
        <v>1399</v>
      </c>
      <c r="B136" s="240" t="s">
        <v>1549</v>
      </c>
      <c r="C136" s="238" t="s">
        <v>671</v>
      </c>
      <c r="D136" s="238" t="s">
        <v>1521</v>
      </c>
      <c r="E136" s="242" t="s">
        <v>1754</v>
      </c>
      <c r="F136" s="236" t="s">
        <v>1755</v>
      </c>
      <c r="G136" s="237" t="s">
        <v>648</v>
      </c>
      <c r="H136" s="238" t="s">
        <v>16</v>
      </c>
      <c r="I136" s="239" t="s">
        <v>1756</v>
      </c>
      <c r="J136" s="238" t="s">
        <v>1746</v>
      </c>
    </row>
    <row r="137" spans="1:10" ht="108" x14ac:dyDescent="0.25">
      <c r="A137" s="224" t="s">
        <v>1400</v>
      </c>
      <c r="B137" s="240" t="s">
        <v>1550</v>
      </c>
      <c r="C137" s="238" t="s">
        <v>671</v>
      </c>
      <c r="D137" s="238" t="s">
        <v>1521</v>
      </c>
      <c r="E137" s="242" t="s">
        <v>1752</v>
      </c>
      <c r="F137" s="236" t="s">
        <v>1753</v>
      </c>
      <c r="G137" s="237" t="s">
        <v>648</v>
      </c>
      <c r="H137" s="238" t="s">
        <v>16</v>
      </c>
      <c r="I137" s="239" t="s">
        <v>1757</v>
      </c>
      <c r="J137" s="238" t="s">
        <v>1746</v>
      </c>
    </row>
    <row r="138" spans="1:10" ht="24.95" customHeight="1" x14ac:dyDescent="0.25">
      <c r="A138" s="268" t="s">
        <v>368</v>
      </c>
      <c r="B138" s="268"/>
      <c r="C138" s="268"/>
      <c r="D138" s="268"/>
      <c r="E138" s="268"/>
      <c r="F138" s="268"/>
      <c r="G138" s="268"/>
      <c r="H138" s="268"/>
      <c r="I138" s="268"/>
      <c r="J138" s="268"/>
    </row>
    <row r="139" spans="1:10" ht="63.75" x14ac:dyDescent="0.25">
      <c r="A139" s="38" t="s">
        <v>1401</v>
      </c>
      <c r="B139" s="216" t="s">
        <v>804</v>
      </c>
      <c r="C139" s="238" t="s">
        <v>805</v>
      </c>
      <c r="D139" s="238" t="s">
        <v>51</v>
      </c>
      <c r="E139" s="238" t="s">
        <v>806</v>
      </c>
      <c r="F139" s="238" t="s">
        <v>1198</v>
      </c>
      <c r="G139" s="13" t="s">
        <v>1076</v>
      </c>
      <c r="H139" s="238" t="s">
        <v>16</v>
      </c>
      <c r="I139" s="238" t="s">
        <v>807</v>
      </c>
      <c r="J139" s="238" t="s">
        <v>808</v>
      </c>
    </row>
    <row r="140" spans="1:10" ht="51" x14ac:dyDescent="0.25">
      <c r="A140" s="38" t="s">
        <v>1402</v>
      </c>
      <c r="B140" s="216" t="s">
        <v>809</v>
      </c>
      <c r="C140" s="238" t="s">
        <v>810</v>
      </c>
      <c r="D140" s="238" t="s">
        <v>1053</v>
      </c>
      <c r="E140" s="238" t="s">
        <v>806</v>
      </c>
      <c r="F140" s="238" t="s">
        <v>1199</v>
      </c>
      <c r="G140" s="13" t="s">
        <v>1076</v>
      </c>
      <c r="H140" s="238" t="s">
        <v>16</v>
      </c>
      <c r="I140" s="238" t="s">
        <v>811</v>
      </c>
      <c r="J140" s="238" t="s">
        <v>808</v>
      </c>
    </row>
    <row r="141" spans="1:10" ht="165.75" x14ac:dyDescent="0.25">
      <c r="A141" s="38" t="s">
        <v>1403</v>
      </c>
      <c r="B141" s="216" t="s">
        <v>1105</v>
      </c>
      <c r="C141" s="238" t="s">
        <v>805</v>
      </c>
      <c r="D141" s="238" t="s">
        <v>21</v>
      </c>
      <c r="E141" s="238" t="s">
        <v>1106</v>
      </c>
      <c r="F141" s="238" t="s">
        <v>1107</v>
      </c>
      <c r="G141" s="13" t="s">
        <v>1076</v>
      </c>
      <c r="H141" s="238" t="s">
        <v>812</v>
      </c>
      <c r="I141" s="238" t="s">
        <v>43</v>
      </c>
      <c r="J141" s="238" t="s">
        <v>808</v>
      </c>
    </row>
    <row r="142" spans="1:10" ht="63.75" x14ac:dyDescent="0.25">
      <c r="A142" s="38" t="s">
        <v>1404</v>
      </c>
      <c r="B142" s="216" t="s">
        <v>1332</v>
      </c>
      <c r="C142" s="238" t="s">
        <v>805</v>
      </c>
      <c r="D142" s="238" t="s">
        <v>26</v>
      </c>
      <c r="E142" s="238" t="s">
        <v>1336</v>
      </c>
      <c r="F142" s="238" t="s">
        <v>1337</v>
      </c>
      <c r="G142" s="13" t="s">
        <v>1076</v>
      </c>
      <c r="H142" s="238" t="s">
        <v>509</v>
      </c>
      <c r="I142" s="238" t="s">
        <v>43</v>
      </c>
      <c r="J142" s="238" t="s">
        <v>808</v>
      </c>
    </row>
    <row r="143" spans="1:10" ht="25.5" x14ac:dyDescent="0.25">
      <c r="A143" s="38" t="s">
        <v>1405</v>
      </c>
      <c r="B143" s="39" t="s">
        <v>813</v>
      </c>
      <c r="C143" s="238" t="s">
        <v>805</v>
      </c>
      <c r="D143" s="238" t="s">
        <v>1057</v>
      </c>
      <c r="E143" s="238" t="s">
        <v>814</v>
      </c>
      <c r="F143" s="238" t="s">
        <v>815</v>
      </c>
      <c r="G143" s="13" t="s">
        <v>664</v>
      </c>
      <c r="H143" s="238" t="s">
        <v>16</v>
      </c>
      <c r="I143" s="238" t="s">
        <v>676</v>
      </c>
      <c r="J143" s="238" t="s">
        <v>658</v>
      </c>
    </row>
    <row r="144" spans="1:10" ht="95.25" customHeight="1" x14ac:dyDescent="0.25">
      <c r="A144" s="38" t="s">
        <v>1406</v>
      </c>
      <c r="B144" s="39" t="s">
        <v>1289</v>
      </c>
      <c r="C144" s="238" t="s">
        <v>805</v>
      </c>
      <c r="D144" s="238" t="s">
        <v>1057</v>
      </c>
      <c r="E144" s="238" t="s">
        <v>816</v>
      </c>
      <c r="F144" s="238" t="s">
        <v>817</v>
      </c>
      <c r="G144" s="13" t="s">
        <v>664</v>
      </c>
      <c r="H144" s="238" t="s">
        <v>16</v>
      </c>
      <c r="I144" s="238" t="s">
        <v>676</v>
      </c>
      <c r="J144" s="238" t="s">
        <v>658</v>
      </c>
    </row>
    <row r="145" spans="1:10" ht="38.25" x14ac:dyDescent="0.25">
      <c r="A145" s="38" t="s">
        <v>1407</v>
      </c>
      <c r="B145" s="39" t="s">
        <v>1154</v>
      </c>
      <c r="C145" s="238" t="s">
        <v>805</v>
      </c>
      <c r="D145" s="238" t="s">
        <v>1057</v>
      </c>
      <c r="E145" s="238" t="s">
        <v>816</v>
      </c>
      <c r="F145" s="238" t="s">
        <v>817</v>
      </c>
      <c r="G145" s="13" t="s">
        <v>664</v>
      </c>
      <c r="H145" s="238" t="s">
        <v>16</v>
      </c>
      <c r="I145" s="238" t="s">
        <v>676</v>
      </c>
      <c r="J145" s="238" t="s">
        <v>658</v>
      </c>
    </row>
    <row r="146" spans="1:10" ht="76.5" x14ac:dyDescent="0.25">
      <c r="A146" s="38" t="s">
        <v>1408</v>
      </c>
      <c r="B146" s="39" t="s">
        <v>1290</v>
      </c>
      <c r="C146" s="238" t="s">
        <v>805</v>
      </c>
      <c r="D146" s="238" t="s">
        <v>21</v>
      </c>
      <c r="E146" s="229" t="s">
        <v>818</v>
      </c>
      <c r="F146" s="10" t="s">
        <v>819</v>
      </c>
      <c r="G146" s="13" t="s">
        <v>1076</v>
      </c>
      <c r="H146" s="238" t="s">
        <v>16</v>
      </c>
      <c r="I146" s="238" t="s">
        <v>43</v>
      </c>
      <c r="J146" s="238" t="s">
        <v>808</v>
      </c>
    </row>
    <row r="147" spans="1:10" ht="38.25" x14ac:dyDescent="0.25">
      <c r="A147" s="38" t="s">
        <v>1409</v>
      </c>
      <c r="B147" s="39" t="s">
        <v>1155</v>
      </c>
      <c r="C147" s="238" t="s">
        <v>805</v>
      </c>
      <c r="D147" s="238" t="s">
        <v>26</v>
      </c>
      <c r="E147" s="229" t="s">
        <v>1338</v>
      </c>
      <c r="F147" s="10" t="s">
        <v>1339</v>
      </c>
      <c r="G147" s="13" t="s">
        <v>1076</v>
      </c>
      <c r="H147" s="238" t="s">
        <v>509</v>
      </c>
      <c r="I147" s="238" t="s">
        <v>43</v>
      </c>
      <c r="J147" s="238" t="s">
        <v>808</v>
      </c>
    </row>
    <row r="148" spans="1:10" ht="102" x14ac:dyDescent="0.25">
      <c r="A148" s="38" t="s">
        <v>1410</v>
      </c>
      <c r="B148" s="39" t="s">
        <v>1291</v>
      </c>
      <c r="C148" s="238" t="s">
        <v>805</v>
      </c>
      <c r="D148" s="238" t="s">
        <v>1053</v>
      </c>
      <c r="E148" s="238" t="s">
        <v>820</v>
      </c>
      <c r="F148" s="238" t="s">
        <v>821</v>
      </c>
      <c r="G148" s="13" t="s">
        <v>1077</v>
      </c>
      <c r="H148" s="238" t="s">
        <v>822</v>
      </c>
      <c r="I148" s="238" t="s">
        <v>1085</v>
      </c>
      <c r="J148" s="238" t="s">
        <v>823</v>
      </c>
    </row>
    <row r="149" spans="1:10" ht="89.25" x14ac:dyDescent="0.25">
      <c r="A149" s="38" t="s">
        <v>1423</v>
      </c>
      <c r="B149" s="39" t="s">
        <v>1156</v>
      </c>
      <c r="C149" s="238" t="s">
        <v>805</v>
      </c>
      <c r="D149" s="238" t="s">
        <v>1053</v>
      </c>
      <c r="E149" s="238" t="s">
        <v>820</v>
      </c>
      <c r="F149" s="238" t="s">
        <v>821</v>
      </c>
      <c r="G149" s="13" t="s">
        <v>1077</v>
      </c>
      <c r="H149" s="238" t="s">
        <v>916</v>
      </c>
      <c r="I149" s="238" t="s">
        <v>1085</v>
      </c>
      <c r="J149" s="238" t="s">
        <v>823</v>
      </c>
    </row>
    <row r="150" spans="1:10" ht="63.75" x14ac:dyDescent="0.25">
      <c r="A150" s="38" t="s">
        <v>1424</v>
      </c>
      <c r="B150" s="39" t="s">
        <v>824</v>
      </c>
      <c r="C150" s="238" t="s">
        <v>805</v>
      </c>
      <c r="D150" s="238" t="s">
        <v>21</v>
      </c>
      <c r="E150" s="229" t="s">
        <v>825</v>
      </c>
      <c r="F150" s="10" t="s">
        <v>829</v>
      </c>
      <c r="G150" s="13" t="s">
        <v>1076</v>
      </c>
      <c r="H150" s="238" t="s">
        <v>16</v>
      </c>
      <c r="I150" s="238" t="s">
        <v>826</v>
      </c>
      <c r="J150" s="238" t="s">
        <v>827</v>
      </c>
    </row>
    <row r="151" spans="1:10" ht="51" x14ac:dyDescent="0.25">
      <c r="A151" s="38" t="s">
        <v>1425</v>
      </c>
      <c r="B151" s="39" t="s">
        <v>1340</v>
      </c>
      <c r="C151" s="238" t="s">
        <v>805</v>
      </c>
      <c r="D151" s="238" t="s">
        <v>1053</v>
      </c>
      <c r="E151" s="229" t="s">
        <v>1341</v>
      </c>
      <c r="F151" s="10" t="s">
        <v>1342</v>
      </c>
      <c r="G151" s="13" t="s">
        <v>1076</v>
      </c>
      <c r="H151" s="238" t="s">
        <v>16</v>
      </c>
      <c r="I151" s="238" t="s">
        <v>830</v>
      </c>
      <c r="J151" s="238" t="s">
        <v>827</v>
      </c>
    </row>
    <row r="152" spans="1:10" ht="63.75" x14ac:dyDescent="0.25">
      <c r="A152" s="38" t="s">
        <v>1426</v>
      </c>
      <c r="B152" s="39" t="s">
        <v>828</v>
      </c>
      <c r="C152" s="238" t="s">
        <v>805</v>
      </c>
      <c r="D152" s="238" t="s">
        <v>21</v>
      </c>
      <c r="E152" s="229" t="s">
        <v>825</v>
      </c>
      <c r="F152" s="10" t="s">
        <v>829</v>
      </c>
      <c r="G152" s="13" t="s">
        <v>1076</v>
      </c>
      <c r="H152" s="238" t="s">
        <v>16</v>
      </c>
      <c r="I152" s="238" t="s">
        <v>830</v>
      </c>
      <c r="J152" s="238" t="s">
        <v>827</v>
      </c>
    </row>
    <row r="153" spans="1:10" ht="24.95" customHeight="1" x14ac:dyDescent="0.25">
      <c r="A153" s="268" t="s">
        <v>136</v>
      </c>
      <c r="B153" s="268"/>
      <c r="C153" s="268"/>
      <c r="D153" s="268"/>
      <c r="E153" s="268"/>
      <c r="F153" s="268"/>
      <c r="G153" s="268"/>
      <c r="H153" s="268"/>
      <c r="I153" s="268"/>
      <c r="J153" s="268"/>
    </row>
    <row r="154" spans="1:10" ht="127.5" x14ac:dyDescent="0.25">
      <c r="A154" s="40" t="s">
        <v>1427</v>
      </c>
      <c r="B154" s="39" t="s">
        <v>831</v>
      </c>
      <c r="C154" s="238" t="s">
        <v>810</v>
      </c>
      <c r="D154" s="238" t="s">
        <v>1053</v>
      </c>
      <c r="E154" s="238" t="s">
        <v>832</v>
      </c>
      <c r="F154" s="238" t="s">
        <v>833</v>
      </c>
      <c r="G154" s="13" t="s">
        <v>1080</v>
      </c>
      <c r="H154" s="3" t="s">
        <v>16</v>
      </c>
      <c r="I154" s="238" t="s">
        <v>1086</v>
      </c>
      <c r="J154" s="238" t="s">
        <v>808</v>
      </c>
    </row>
    <row r="155" spans="1:10" ht="76.5" x14ac:dyDescent="0.25">
      <c r="A155" s="40" t="s">
        <v>1428</v>
      </c>
      <c r="B155" s="39" t="s">
        <v>834</v>
      </c>
      <c r="C155" s="238" t="s">
        <v>810</v>
      </c>
      <c r="D155" s="238" t="s">
        <v>1053</v>
      </c>
      <c r="E155" s="238" t="s">
        <v>835</v>
      </c>
      <c r="F155" s="238" t="s">
        <v>836</v>
      </c>
      <c r="G155" s="13" t="s">
        <v>1080</v>
      </c>
      <c r="H155" s="3" t="s">
        <v>16</v>
      </c>
      <c r="I155" s="238" t="s">
        <v>1087</v>
      </c>
      <c r="J155" s="238" t="s">
        <v>837</v>
      </c>
    </row>
    <row r="156" spans="1:10" ht="89.25" x14ac:dyDescent="0.25">
      <c r="A156" s="40" t="s">
        <v>1429</v>
      </c>
      <c r="B156" s="39" t="s">
        <v>838</v>
      </c>
      <c r="C156" s="238" t="s">
        <v>810</v>
      </c>
      <c r="D156" s="238" t="s">
        <v>1053</v>
      </c>
      <c r="E156" s="238" t="s">
        <v>839</v>
      </c>
      <c r="F156" s="238" t="s">
        <v>840</v>
      </c>
      <c r="G156" s="13" t="s">
        <v>1080</v>
      </c>
      <c r="H156" s="3" t="s">
        <v>16</v>
      </c>
      <c r="I156" s="238" t="s">
        <v>1099</v>
      </c>
      <c r="J156" s="238" t="s">
        <v>808</v>
      </c>
    </row>
    <row r="157" spans="1:10" ht="76.5" x14ac:dyDescent="0.25">
      <c r="A157" s="40" t="s">
        <v>1448</v>
      </c>
      <c r="B157" s="39" t="s">
        <v>841</v>
      </c>
      <c r="C157" s="238" t="s">
        <v>810</v>
      </c>
      <c r="D157" s="238" t="s">
        <v>1053</v>
      </c>
      <c r="E157" s="238" t="s">
        <v>842</v>
      </c>
      <c r="F157" s="238" t="s">
        <v>843</v>
      </c>
      <c r="G157" s="13" t="s">
        <v>1080</v>
      </c>
      <c r="H157" s="3" t="s">
        <v>16</v>
      </c>
      <c r="I157" s="238" t="s">
        <v>1088</v>
      </c>
      <c r="J157" s="238" t="s">
        <v>808</v>
      </c>
    </row>
    <row r="158" spans="1:10" ht="76.5" x14ac:dyDescent="0.25">
      <c r="A158" s="40" t="s">
        <v>1449</v>
      </c>
      <c r="B158" s="39" t="s">
        <v>844</v>
      </c>
      <c r="C158" s="238" t="s">
        <v>810</v>
      </c>
      <c r="D158" s="238" t="s">
        <v>1053</v>
      </c>
      <c r="E158" s="238" t="s">
        <v>845</v>
      </c>
      <c r="F158" s="238" t="s">
        <v>846</v>
      </c>
      <c r="G158" s="13" t="s">
        <v>1080</v>
      </c>
      <c r="H158" s="3" t="s">
        <v>16</v>
      </c>
      <c r="I158" s="238" t="s">
        <v>1089</v>
      </c>
      <c r="J158" s="238" t="s">
        <v>808</v>
      </c>
    </row>
    <row r="159" spans="1:10" ht="63.75" x14ac:dyDescent="0.25">
      <c r="A159" s="40" t="s">
        <v>1450</v>
      </c>
      <c r="B159" s="39" t="s">
        <v>1090</v>
      </c>
      <c r="C159" s="238" t="s">
        <v>805</v>
      </c>
      <c r="D159" s="238" t="s">
        <v>1053</v>
      </c>
      <c r="E159" s="238" t="s">
        <v>845</v>
      </c>
      <c r="F159" s="238" t="s">
        <v>847</v>
      </c>
      <c r="G159" s="13" t="s">
        <v>1080</v>
      </c>
      <c r="H159" s="3" t="s">
        <v>16</v>
      </c>
      <c r="I159" s="238" t="s">
        <v>1089</v>
      </c>
      <c r="J159" s="238" t="s">
        <v>808</v>
      </c>
    </row>
    <row r="160" spans="1:10" ht="24.95" customHeight="1" x14ac:dyDescent="0.25">
      <c r="A160" s="268" t="s">
        <v>1223</v>
      </c>
      <c r="B160" s="268"/>
      <c r="C160" s="268"/>
      <c r="D160" s="268"/>
      <c r="E160" s="268"/>
      <c r="F160" s="268"/>
      <c r="G160" s="268"/>
      <c r="H160" s="268"/>
      <c r="I160" s="268"/>
      <c r="J160" s="268"/>
    </row>
    <row r="161" spans="1:10" ht="76.5" x14ac:dyDescent="0.25">
      <c r="A161" s="38" t="s">
        <v>2655</v>
      </c>
      <c r="B161" s="39" t="s">
        <v>848</v>
      </c>
      <c r="C161" s="238" t="s">
        <v>805</v>
      </c>
      <c r="D161" s="238" t="s">
        <v>21</v>
      </c>
      <c r="E161" s="229" t="s">
        <v>849</v>
      </c>
      <c r="F161" s="10" t="s">
        <v>1091</v>
      </c>
      <c r="G161" s="13" t="s">
        <v>1080</v>
      </c>
      <c r="H161" s="3" t="s">
        <v>16</v>
      </c>
      <c r="I161" s="238" t="s">
        <v>1092</v>
      </c>
      <c r="J161" s="238" t="s">
        <v>808</v>
      </c>
    </row>
    <row r="162" spans="1:10" ht="76.5" x14ac:dyDescent="0.25">
      <c r="A162" s="38" t="s">
        <v>2656</v>
      </c>
      <c r="B162" s="39" t="s">
        <v>1212</v>
      </c>
      <c r="C162" s="238" t="s">
        <v>805</v>
      </c>
      <c r="D162" s="238" t="s">
        <v>1053</v>
      </c>
      <c r="E162" s="229" t="s">
        <v>1175</v>
      </c>
      <c r="F162" s="229" t="s">
        <v>1176</v>
      </c>
      <c r="G162" s="13" t="s">
        <v>1080</v>
      </c>
      <c r="H162" s="3" t="s">
        <v>16</v>
      </c>
      <c r="I162" s="238" t="s">
        <v>1092</v>
      </c>
      <c r="J162" s="238" t="s">
        <v>808</v>
      </c>
    </row>
    <row r="163" spans="1:10" ht="51" x14ac:dyDescent="0.25">
      <c r="A163" s="38" t="s">
        <v>2662</v>
      </c>
      <c r="B163" s="39" t="s">
        <v>850</v>
      </c>
      <c r="C163" s="238" t="s">
        <v>805</v>
      </c>
      <c r="D163" s="238" t="s">
        <v>1057</v>
      </c>
      <c r="E163" s="229" t="s">
        <v>851</v>
      </c>
      <c r="F163" s="10" t="s">
        <v>852</v>
      </c>
      <c r="G163" s="13" t="s">
        <v>1080</v>
      </c>
      <c r="H163" s="3" t="s">
        <v>16</v>
      </c>
      <c r="I163" s="238" t="s">
        <v>1093</v>
      </c>
      <c r="J163" s="238" t="s">
        <v>808</v>
      </c>
    </row>
    <row r="164" spans="1:10" ht="114.75" x14ac:dyDescent="0.25">
      <c r="A164" s="38" t="s">
        <v>2663</v>
      </c>
      <c r="B164" s="39" t="s">
        <v>853</v>
      </c>
      <c r="C164" s="238" t="s">
        <v>805</v>
      </c>
      <c r="D164" s="238" t="s">
        <v>1057</v>
      </c>
      <c r="E164" s="238" t="s">
        <v>854</v>
      </c>
      <c r="F164" s="238" t="s">
        <v>855</v>
      </c>
      <c r="G164" s="13" t="s">
        <v>1080</v>
      </c>
      <c r="H164" s="3" t="s">
        <v>16</v>
      </c>
      <c r="I164" s="238" t="s">
        <v>856</v>
      </c>
      <c r="J164" s="238" t="s">
        <v>808</v>
      </c>
    </row>
    <row r="165" spans="1:10" ht="24.95" customHeight="1" x14ac:dyDescent="0.25">
      <c r="A165" s="268" t="s">
        <v>1225</v>
      </c>
      <c r="B165" s="268"/>
      <c r="C165" s="268"/>
      <c r="D165" s="268"/>
      <c r="E165" s="268"/>
      <c r="F165" s="268"/>
      <c r="G165" s="268"/>
      <c r="H165" s="268"/>
      <c r="I165" s="268"/>
      <c r="J165" s="268"/>
    </row>
    <row r="166" spans="1:10" ht="89.25" x14ac:dyDescent="0.25">
      <c r="A166" s="40" t="s">
        <v>2664</v>
      </c>
      <c r="B166" s="39" t="s">
        <v>857</v>
      </c>
      <c r="C166" s="238" t="s">
        <v>805</v>
      </c>
      <c r="D166" s="238" t="s">
        <v>51</v>
      </c>
      <c r="E166" s="238" t="s">
        <v>858</v>
      </c>
      <c r="F166" s="238" t="s">
        <v>859</v>
      </c>
      <c r="G166" s="13" t="s">
        <v>1080</v>
      </c>
      <c r="H166" s="3" t="s">
        <v>16</v>
      </c>
      <c r="I166" s="238" t="s">
        <v>1094</v>
      </c>
      <c r="J166" s="238" t="s">
        <v>808</v>
      </c>
    </row>
    <row r="167" spans="1:10" ht="153" x14ac:dyDescent="0.25">
      <c r="A167" s="40" t="s">
        <v>2665</v>
      </c>
      <c r="B167" s="39" t="s">
        <v>860</v>
      </c>
      <c r="C167" s="238" t="s">
        <v>810</v>
      </c>
      <c r="D167" s="238" t="s">
        <v>21</v>
      </c>
      <c r="E167" s="229" t="s">
        <v>861</v>
      </c>
      <c r="F167" s="10" t="s">
        <v>862</v>
      </c>
      <c r="G167" s="13" t="s">
        <v>1080</v>
      </c>
      <c r="H167" s="3" t="s">
        <v>16</v>
      </c>
      <c r="I167" s="238" t="s">
        <v>1095</v>
      </c>
      <c r="J167" s="238" t="s">
        <v>808</v>
      </c>
    </row>
    <row r="168" spans="1:10" ht="153" x14ac:dyDescent="0.25">
      <c r="A168" s="40" t="s">
        <v>2666</v>
      </c>
      <c r="B168" s="39" t="s">
        <v>1159</v>
      </c>
      <c r="C168" s="238" t="s">
        <v>810</v>
      </c>
      <c r="D168" s="238" t="s">
        <v>26</v>
      </c>
      <c r="E168" s="229" t="s">
        <v>1177</v>
      </c>
      <c r="F168" s="10" t="s">
        <v>1178</v>
      </c>
      <c r="G168" s="13" t="s">
        <v>1080</v>
      </c>
      <c r="H168" s="3" t="s">
        <v>16</v>
      </c>
      <c r="I168" s="238" t="s">
        <v>1095</v>
      </c>
      <c r="J168" s="238" t="s">
        <v>808</v>
      </c>
    </row>
    <row r="169" spans="1:10" ht="127.5" x14ac:dyDescent="0.25">
      <c r="A169" s="40" t="s">
        <v>2667</v>
      </c>
      <c r="B169" s="39" t="s">
        <v>863</v>
      </c>
      <c r="C169" s="238" t="s">
        <v>805</v>
      </c>
      <c r="D169" s="238" t="s">
        <v>51</v>
      </c>
      <c r="E169" s="238" t="s">
        <v>864</v>
      </c>
      <c r="F169" s="238" t="s">
        <v>865</v>
      </c>
      <c r="G169" s="13" t="s">
        <v>1080</v>
      </c>
      <c r="H169" s="3" t="s">
        <v>16</v>
      </c>
      <c r="I169" s="238" t="s">
        <v>1096</v>
      </c>
      <c r="J169" s="238" t="s">
        <v>808</v>
      </c>
    </row>
    <row r="170" spans="1:10" ht="38.25" x14ac:dyDescent="0.25">
      <c r="A170" s="40" t="s">
        <v>2668</v>
      </c>
      <c r="B170" s="39" t="s">
        <v>1292</v>
      </c>
      <c r="C170" s="238" t="s">
        <v>805</v>
      </c>
      <c r="D170" s="238" t="s">
        <v>84</v>
      </c>
      <c r="E170" s="229" t="s">
        <v>866</v>
      </c>
      <c r="F170" s="10" t="s">
        <v>867</v>
      </c>
      <c r="G170" s="13" t="s">
        <v>1080</v>
      </c>
      <c r="H170" s="3" t="s">
        <v>16</v>
      </c>
      <c r="I170" s="238" t="s">
        <v>87</v>
      </c>
      <c r="J170" s="238" t="s">
        <v>808</v>
      </c>
    </row>
    <row r="171" spans="1:10" ht="38.25" x14ac:dyDescent="0.25">
      <c r="A171" s="40" t="s">
        <v>2670</v>
      </c>
      <c r="B171" s="39" t="s">
        <v>1179</v>
      </c>
      <c r="C171" s="238" t="s">
        <v>805</v>
      </c>
      <c r="D171" s="238" t="s">
        <v>84</v>
      </c>
      <c r="E171" s="229" t="s">
        <v>866</v>
      </c>
      <c r="F171" s="10" t="s">
        <v>867</v>
      </c>
      <c r="G171" s="13" t="s">
        <v>1080</v>
      </c>
      <c r="H171" s="3" t="s">
        <v>16</v>
      </c>
      <c r="I171" s="238" t="s">
        <v>87</v>
      </c>
      <c r="J171" s="238" t="s">
        <v>808</v>
      </c>
    </row>
    <row r="172" spans="1:10" ht="15" x14ac:dyDescent="0.25">
      <c r="A172" s="353" t="s">
        <v>1797</v>
      </c>
      <c r="B172" s="354"/>
      <c r="C172" s="354"/>
      <c r="D172" s="354"/>
      <c r="E172" s="354"/>
      <c r="F172" s="354"/>
      <c r="G172" s="354"/>
      <c r="H172" s="354"/>
      <c r="I172" s="354"/>
      <c r="J172" s="355"/>
    </row>
    <row r="173" spans="1:10" ht="89.25" x14ac:dyDescent="0.25">
      <c r="A173" s="40" t="s">
        <v>2671</v>
      </c>
      <c r="B173" s="39" t="s">
        <v>1798</v>
      </c>
      <c r="C173" s="238" t="s">
        <v>805</v>
      </c>
      <c r="D173" s="238" t="s">
        <v>1053</v>
      </c>
      <c r="E173" s="238" t="s">
        <v>842</v>
      </c>
      <c r="F173" s="238" t="s">
        <v>2744</v>
      </c>
      <c r="G173" s="13" t="s">
        <v>1080</v>
      </c>
      <c r="H173" s="3" t="s">
        <v>16</v>
      </c>
      <c r="I173" s="238" t="s">
        <v>2743</v>
      </c>
      <c r="J173" s="238" t="s">
        <v>2740</v>
      </c>
    </row>
    <row r="174" spans="1:10" ht="89.25" x14ac:dyDescent="0.25">
      <c r="A174" s="40" t="s">
        <v>2674</v>
      </c>
      <c r="B174" s="39" t="s">
        <v>1799</v>
      </c>
      <c r="C174" s="238" t="s">
        <v>805</v>
      </c>
      <c r="D174" s="238" t="s">
        <v>1053</v>
      </c>
      <c r="E174" s="238" t="s">
        <v>2742</v>
      </c>
      <c r="F174" s="238" t="s">
        <v>2741</v>
      </c>
      <c r="G174" s="13" t="s">
        <v>1080</v>
      </c>
      <c r="H174" s="3" t="s">
        <v>16</v>
      </c>
      <c r="I174" s="238" t="s">
        <v>1099</v>
      </c>
      <c r="J174" s="238" t="s">
        <v>2740</v>
      </c>
    </row>
    <row r="175" spans="1:10" ht="63.75" x14ac:dyDescent="0.25">
      <c r="A175" s="40" t="s">
        <v>2675</v>
      </c>
      <c r="B175" s="39" t="s">
        <v>1800</v>
      </c>
      <c r="C175" s="238" t="s">
        <v>805</v>
      </c>
      <c r="D175" s="238" t="s">
        <v>1053</v>
      </c>
      <c r="E175" s="238" t="s">
        <v>845</v>
      </c>
      <c r="F175" s="238" t="s">
        <v>2738</v>
      </c>
      <c r="G175" s="13" t="s">
        <v>1080</v>
      </c>
      <c r="H175" s="3" t="s">
        <v>16</v>
      </c>
      <c r="I175" s="238" t="s">
        <v>2739</v>
      </c>
      <c r="J175" s="238" t="s">
        <v>2740</v>
      </c>
    </row>
    <row r="176" spans="1:10" ht="76.5" x14ac:dyDescent="0.25">
      <c r="A176" s="40" t="s">
        <v>2676</v>
      </c>
      <c r="B176" s="39" t="s">
        <v>1801</v>
      </c>
      <c r="C176" s="238" t="s">
        <v>805</v>
      </c>
      <c r="D176" s="238" t="s">
        <v>1053</v>
      </c>
      <c r="E176" s="238" t="s">
        <v>832</v>
      </c>
      <c r="F176" s="238" t="s">
        <v>2736</v>
      </c>
      <c r="G176" s="13" t="s">
        <v>1080</v>
      </c>
      <c r="H176" s="3" t="s">
        <v>16</v>
      </c>
      <c r="I176" s="238" t="s">
        <v>2737</v>
      </c>
      <c r="J176" s="238" t="s">
        <v>2740</v>
      </c>
    </row>
    <row r="177" spans="1:10" ht="15" x14ac:dyDescent="0.25">
      <c r="A177" s="353" t="s">
        <v>1802</v>
      </c>
      <c r="B177" s="354"/>
      <c r="C177" s="354"/>
      <c r="D177" s="354"/>
      <c r="E177" s="354"/>
      <c r="F177" s="354"/>
      <c r="G177" s="354"/>
      <c r="H177" s="354"/>
      <c r="I177" s="354"/>
      <c r="J177" s="355"/>
    </row>
    <row r="178" spans="1:10" ht="63.75" x14ac:dyDescent="0.25">
      <c r="A178" s="40" t="s">
        <v>2677</v>
      </c>
      <c r="B178" s="39" t="s">
        <v>1343</v>
      </c>
      <c r="C178" s="238" t="s">
        <v>805</v>
      </c>
      <c r="D178" s="238" t="s">
        <v>84</v>
      </c>
      <c r="E178" s="229" t="s">
        <v>1368</v>
      </c>
      <c r="F178" s="10" t="s">
        <v>1360</v>
      </c>
      <c r="G178" s="13" t="s">
        <v>1080</v>
      </c>
      <c r="H178" s="3" t="s">
        <v>509</v>
      </c>
      <c r="I178" s="238" t="s">
        <v>3142</v>
      </c>
      <c r="J178" s="238" t="s">
        <v>658</v>
      </c>
    </row>
    <row r="179" spans="1:10" ht="89.25" x14ac:dyDescent="0.25">
      <c r="A179" s="40" t="s">
        <v>2678</v>
      </c>
      <c r="B179" s="39" t="s">
        <v>1803</v>
      </c>
      <c r="C179" s="238" t="s">
        <v>805</v>
      </c>
      <c r="D179" s="238" t="s">
        <v>1053</v>
      </c>
      <c r="E179" s="229" t="s">
        <v>1364</v>
      </c>
      <c r="F179" s="238" t="s">
        <v>1411</v>
      </c>
      <c r="G179" s="13" t="s">
        <v>1080</v>
      </c>
      <c r="H179" s="3" t="s">
        <v>16</v>
      </c>
      <c r="I179" s="238" t="s">
        <v>2745</v>
      </c>
      <c r="J179" s="238" t="s">
        <v>3143</v>
      </c>
    </row>
    <row r="180" spans="1:10" ht="51" x14ac:dyDescent="0.25">
      <c r="A180" s="40" t="s">
        <v>2679</v>
      </c>
      <c r="B180" s="39" t="s">
        <v>1804</v>
      </c>
      <c r="C180" s="238" t="s">
        <v>805</v>
      </c>
      <c r="D180" s="238" t="s">
        <v>1053</v>
      </c>
      <c r="E180" s="229" t="s">
        <v>1444</v>
      </c>
      <c r="F180" s="10" t="s">
        <v>2746</v>
      </c>
      <c r="G180" s="13" t="s">
        <v>1080</v>
      </c>
      <c r="H180" s="3" t="s">
        <v>16</v>
      </c>
      <c r="I180" s="238" t="s">
        <v>3144</v>
      </c>
      <c r="J180" s="238" t="s">
        <v>3125</v>
      </c>
    </row>
    <row r="181" spans="1:10" ht="51" x14ac:dyDescent="0.25">
      <c r="A181" s="40" t="s">
        <v>2680</v>
      </c>
      <c r="B181" s="39" t="s">
        <v>1805</v>
      </c>
      <c r="C181" s="238" t="s">
        <v>805</v>
      </c>
      <c r="D181" s="238" t="s">
        <v>26</v>
      </c>
      <c r="E181" s="229" t="s">
        <v>2747</v>
      </c>
      <c r="F181" s="239" t="s">
        <v>2748</v>
      </c>
      <c r="G181" s="13" t="s">
        <v>1077</v>
      </c>
      <c r="H181" s="3" t="s">
        <v>16</v>
      </c>
      <c r="I181" s="238" t="s">
        <v>1440</v>
      </c>
      <c r="J181" s="238" t="s">
        <v>823</v>
      </c>
    </row>
    <row r="182" spans="1:10" ht="51" x14ac:dyDescent="0.25">
      <c r="A182" s="40" t="s">
        <v>2681</v>
      </c>
      <c r="B182" s="39" t="s">
        <v>1806</v>
      </c>
      <c r="C182" s="238" t="s">
        <v>805</v>
      </c>
      <c r="D182" s="238" t="s">
        <v>26</v>
      </c>
      <c r="E182" s="229" t="s">
        <v>1441</v>
      </c>
      <c r="F182" s="10" t="s">
        <v>1442</v>
      </c>
      <c r="G182" s="13" t="s">
        <v>1077</v>
      </c>
      <c r="H182" s="3" t="s">
        <v>16</v>
      </c>
      <c r="I182" s="238" t="s">
        <v>1440</v>
      </c>
      <c r="J182" s="238" t="s">
        <v>823</v>
      </c>
    </row>
    <row r="183" spans="1:10" ht="89.25" x14ac:dyDescent="0.25">
      <c r="A183" s="40" t="s">
        <v>2685</v>
      </c>
      <c r="B183" s="39" t="s">
        <v>1807</v>
      </c>
      <c r="C183" s="238" t="s">
        <v>805</v>
      </c>
      <c r="D183" s="238" t="s">
        <v>1053</v>
      </c>
      <c r="E183" s="238" t="s">
        <v>2749</v>
      </c>
      <c r="F183" s="238" t="s">
        <v>2750</v>
      </c>
      <c r="G183" s="13" t="s">
        <v>1077</v>
      </c>
      <c r="H183" s="3" t="s">
        <v>16</v>
      </c>
      <c r="I183" s="238" t="s">
        <v>2751</v>
      </c>
      <c r="J183" s="238" t="s">
        <v>3125</v>
      </c>
    </row>
    <row r="184" spans="1:10" ht="15" x14ac:dyDescent="0.25">
      <c r="A184" s="353" t="s">
        <v>1808</v>
      </c>
      <c r="B184" s="354"/>
      <c r="C184" s="354"/>
      <c r="D184" s="354"/>
      <c r="E184" s="354"/>
      <c r="F184" s="354"/>
      <c r="G184" s="354"/>
      <c r="H184" s="354"/>
      <c r="I184" s="354"/>
      <c r="J184" s="355"/>
    </row>
    <row r="185" spans="1:10" ht="63.75" x14ac:dyDescent="0.25">
      <c r="A185" s="40" t="s">
        <v>2686</v>
      </c>
      <c r="B185" s="39" t="s">
        <v>1809</v>
      </c>
      <c r="C185" s="238" t="s">
        <v>805</v>
      </c>
      <c r="D185" s="238" t="s">
        <v>26</v>
      </c>
      <c r="E185" s="238" t="s">
        <v>2752</v>
      </c>
      <c r="F185" s="238" t="s">
        <v>2753</v>
      </c>
      <c r="G185" s="13" t="s">
        <v>1077</v>
      </c>
      <c r="H185" s="3" t="s">
        <v>16</v>
      </c>
      <c r="I185" s="238" t="s">
        <v>1440</v>
      </c>
      <c r="J185" s="238" t="s">
        <v>823</v>
      </c>
    </row>
    <row r="186" spans="1:10" ht="76.5" x14ac:dyDescent="0.25">
      <c r="A186" s="40" t="s">
        <v>2687</v>
      </c>
      <c r="B186" s="39" t="s">
        <v>1810</v>
      </c>
      <c r="C186" s="238" t="s">
        <v>805</v>
      </c>
      <c r="D186" s="238" t="s">
        <v>26</v>
      </c>
      <c r="E186" s="238" t="s">
        <v>2754</v>
      </c>
      <c r="F186" s="238" t="s">
        <v>2755</v>
      </c>
      <c r="G186" s="13" t="s">
        <v>1077</v>
      </c>
      <c r="H186" s="3" t="s">
        <v>509</v>
      </c>
      <c r="I186" s="238" t="s">
        <v>2756</v>
      </c>
      <c r="J186" s="238" t="s">
        <v>1746</v>
      </c>
    </row>
    <row r="187" spans="1:10" ht="51" x14ac:dyDescent="0.25">
      <c r="A187" s="40" t="s">
        <v>2688</v>
      </c>
      <c r="B187" s="39" t="s">
        <v>1811</v>
      </c>
      <c r="C187" s="238" t="s">
        <v>805</v>
      </c>
      <c r="D187" s="238" t="s">
        <v>51</v>
      </c>
      <c r="E187" s="238" t="s">
        <v>2757</v>
      </c>
      <c r="F187" s="238" t="s">
        <v>2758</v>
      </c>
      <c r="G187" s="13" t="s">
        <v>1077</v>
      </c>
      <c r="H187" s="3" t="s">
        <v>16</v>
      </c>
      <c r="I187" s="238" t="s">
        <v>2759</v>
      </c>
      <c r="J187" s="238" t="s">
        <v>2760</v>
      </c>
    </row>
    <row r="188" spans="1:10" ht="63.75" x14ac:dyDescent="0.25">
      <c r="A188" s="40" t="s">
        <v>2689</v>
      </c>
      <c r="B188" s="39" t="s">
        <v>1812</v>
      </c>
      <c r="C188" s="238" t="s">
        <v>805</v>
      </c>
      <c r="D188" s="238" t="s">
        <v>26</v>
      </c>
      <c r="E188" s="238" t="s">
        <v>2762</v>
      </c>
      <c r="F188" s="238" t="s">
        <v>2761</v>
      </c>
      <c r="G188" s="13" t="s">
        <v>1077</v>
      </c>
      <c r="H188" s="3" t="s">
        <v>16</v>
      </c>
      <c r="I188" s="238" t="s">
        <v>2759</v>
      </c>
      <c r="J188" s="238" t="s">
        <v>2760</v>
      </c>
    </row>
    <row r="189" spans="1:10" ht="51" x14ac:dyDescent="0.25">
      <c r="A189" s="40" t="s">
        <v>2691</v>
      </c>
      <c r="B189" s="39" t="s">
        <v>1813</v>
      </c>
      <c r="C189" s="238" t="s">
        <v>805</v>
      </c>
      <c r="D189" s="238" t="s">
        <v>26</v>
      </c>
      <c r="E189" s="238" t="s">
        <v>2763</v>
      </c>
      <c r="F189" s="238" t="s">
        <v>2764</v>
      </c>
      <c r="G189" s="13" t="s">
        <v>1077</v>
      </c>
      <c r="H189" s="3" t="s">
        <v>509</v>
      </c>
      <c r="I189" s="238" t="s">
        <v>2756</v>
      </c>
      <c r="J189" s="238" t="s">
        <v>1746</v>
      </c>
    </row>
    <row r="190" spans="1:10" ht="114.75" x14ac:dyDescent="0.25">
      <c r="A190" s="40" t="s">
        <v>2693</v>
      </c>
      <c r="B190" s="39" t="s">
        <v>1814</v>
      </c>
      <c r="C190" s="238" t="s">
        <v>805</v>
      </c>
      <c r="D190" s="238" t="s">
        <v>1053</v>
      </c>
      <c r="E190" s="238" t="s">
        <v>2765</v>
      </c>
      <c r="F190" s="238" t="s">
        <v>2766</v>
      </c>
      <c r="G190" s="13" t="s">
        <v>1077</v>
      </c>
      <c r="H190" s="3" t="s">
        <v>16</v>
      </c>
      <c r="I190" s="238" t="s">
        <v>2767</v>
      </c>
      <c r="J190" s="238" t="s">
        <v>2760</v>
      </c>
    </row>
    <row r="191" spans="1:10" ht="15" x14ac:dyDescent="0.25">
      <c r="A191" s="353" t="s">
        <v>1815</v>
      </c>
      <c r="B191" s="354"/>
      <c r="C191" s="354"/>
      <c r="D191" s="354"/>
      <c r="E191" s="354"/>
      <c r="F191" s="354"/>
      <c r="G191" s="354"/>
      <c r="H191" s="354"/>
      <c r="I191" s="354"/>
      <c r="J191" s="355"/>
    </row>
    <row r="192" spans="1:10" ht="63.75" x14ac:dyDescent="0.25">
      <c r="A192" s="40" t="s">
        <v>2695</v>
      </c>
      <c r="B192" s="39" t="s">
        <v>1817</v>
      </c>
      <c r="C192" s="238" t="s">
        <v>805</v>
      </c>
      <c r="D192" s="238" t="s">
        <v>26</v>
      </c>
      <c r="E192" s="238" t="s">
        <v>2768</v>
      </c>
      <c r="F192" s="238" t="s">
        <v>2769</v>
      </c>
      <c r="G192" s="13" t="s">
        <v>1076</v>
      </c>
      <c r="H192" s="238" t="s">
        <v>16</v>
      </c>
      <c r="I192" s="238" t="s">
        <v>807</v>
      </c>
      <c r="J192" s="238" t="s">
        <v>808</v>
      </c>
    </row>
    <row r="193" spans="1:10" ht="51" x14ac:dyDescent="0.25">
      <c r="A193" s="40" t="s">
        <v>2697</v>
      </c>
      <c r="B193" s="39" t="s">
        <v>1818</v>
      </c>
      <c r="C193" s="238" t="s">
        <v>805</v>
      </c>
      <c r="D193" s="238" t="s">
        <v>26</v>
      </c>
      <c r="E193" s="238" t="s">
        <v>2770</v>
      </c>
      <c r="F193" s="238" t="s">
        <v>2771</v>
      </c>
      <c r="G193" s="13" t="s">
        <v>1076</v>
      </c>
      <c r="H193" s="238" t="s">
        <v>16</v>
      </c>
      <c r="I193" s="238" t="s">
        <v>811</v>
      </c>
      <c r="J193" s="238" t="s">
        <v>808</v>
      </c>
    </row>
    <row r="194" spans="1:10" ht="15" x14ac:dyDescent="0.25">
      <c r="A194" s="353" t="s">
        <v>1819</v>
      </c>
      <c r="B194" s="354"/>
      <c r="C194" s="354"/>
      <c r="D194" s="354"/>
      <c r="E194" s="354"/>
      <c r="F194" s="354"/>
      <c r="G194" s="354"/>
      <c r="H194" s="354"/>
      <c r="I194" s="354"/>
      <c r="J194" s="355"/>
    </row>
    <row r="195" spans="1:10" ht="114.75" x14ac:dyDescent="0.25">
      <c r="A195" s="40" t="s">
        <v>2700</v>
      </c>
      <c r="B195" s="39" t="s">
        <v>853</v>
      </c>
      <c r="C195" s="238" t="s">
        <v>805</v>
      </c>
      <c r="D195" s="238" t="s">
        <v>1053</v>
      </c>
      <c r="E195" s="238" t="s">
        <v>854</v>
      </c>
      <c r="F195" s="238" t="s">
        <v>855</v>
      </c>
      <c r="G195" s="13" t="s">
        <v>1080</v>
      </c>
      <c r="H195" s="3" t="s">
        <v>16</v>
      </c>
      <c r="I195" s="238" t="s">
        <v>856</v>
      </c>
      <c r="J195" s="238" t="s">
        <v>808</v>
      </c>
    </row>
    <row r="196" spans="1:10" ht="76.5" x14ac:dyDescent="0.25">
      <c r="A196" s="40" t="s">
        <v>2703</v>
      </c>
      <c r="B196" s="39" t="s">
        <v>1820</v>
      </c>
      <c r="C196" s="238" t="s">
        <v>805</v>
      </c>
      <c r="D196" s="238" t="s">
        <v>51</v>
      </c>
      <c r="E196" s="238" t="s">
        <v>2772</v>
      </c>
      <c r="F196" s="238" t="s">
        <v>2773</v>
      </c>
      <c r="G196" s="13" t="s">
        <v>1080</v>
      </c>
      <c r="H196" s="3" t="s">
        <v>16</v>
      </c>
      <c r="I196" s="238" t="s">
        <v>2774</v>
      </c>
      <c r="J196" s="238" t="s">
        <v>2845</v>
      </c>
    </row>
    <row r="197" spans="1:10" ht="62.25" customHeight="1" x14ac:dyDescent="0.25">
      <c r="A197" s="40" t="s">
        <v>2704</v>
      </c>
      <c r="B197" s="39" t="s">
        <v>1821</v>
      </c>
      <c r="C197" s="238" t="s">
        <v>805</v>
      </c>
      <c r="D197" s="238" t="s">
        <v>1053</v>
      </c>
      <c r="E197" s="238" t="s">
        <v>2776</v>
      </c>
      <c r="F197" s="238" t="s">
        <v>2775</v>
      </c>
      <c r="G197" s="13" t="s">
        <v>1080</v>
      </c>
      <c r="H197" s="3" t="s">
        <v>16</v>
      </c>
      <c r="I197" s="238" t="s">
        <v>3126</v>
      </c>
      <c r="J197" s="238" t="s">
        <v>2845</v>
      </c>
    </row>
    <row r="198" spans="1:10" ht="51" x14ac:dyDescent="0.25">
      <c r="A198" s="40" t="s">
        <v>2706</v>
      </c>
      <c r="B198" s="39" t="s">
        <v>1822</v>
      </c>
      <c r="C198" s="238" t="s">
        <v>805</v>
      </c>
      <c r="D198" s="238" t="s">
        <v>1053</v>
      </c>
      <c r="E198" s="238" t="s">
        <v>2778</v>
      </c>
      <c r="F198" s="238" t="s">
        <v>2777</v>
      </c>
      <c r="G198" s="13" t="s">
        <v>1080</v>
      </c>
      <c r="H198" s="3" t="s">
        <v>16</v>
      </c>
      <c r="I198" s="238" t="s">
        <v>3141</v>
      </c>
      <c r="J198" s="238" t="s">
        <v>3125</v>
      </c>
    </row>
    <row r="199" spans="1:10" ht="24.95" customHeight="1" x14ac:dyDescent="0.25">
      <c r="A199" s="268" t="s">
        <v>163</v>
      </c>
      <c r="B199" s="268"/>
      <c r="C199" s="268"/>
      <c r="D199" s="268"/>
      <c r="E199" s="268"/>
      <c r="F199" s="268"/>
      <c r="G199" s="268"/>
      <c r="H199" s="268"/>
      <c r="I199" s="268"/>
      <c r="J199" s="268"/>
    </row>
    <row r="200" spans="1:10" ht="51" x14ac:dyDescent="0.25">
      <c r="A200" s="38" t="s">
        <v>2708</v>
      </c>
      <c r="B200" s="39" t="s">
        <v>868</v>
      </c>
      <c r="C200" s="238" t="s">
        <v>921</v>
      </c>
      <c r="D200" s="238" t="s">
        <v>1053</v>
      </c>
      <c r="E200" s="238" t="s">
        <v>869</v>
      </c>
      <c r="F200" s="238" t="s">
        <v>870</v>
      </c>
      <c r="G200" s="13" t="s">
        <v>1076</v>
      </c>
      <c r="H200" s="3" t="s">
        <v>16</v>
      </c>
      <c r="I200" s="238" t="s">
        <v>871</v>
      </c>
      <c r="J200" s="238" t="s">
        <v>872</v>
      </c>
    </row>
    <row r="201" spans="1:10" ht="24.95" customHeight="1" x14ac:dyDescent="0.25">
      <c r="A201" s="268" t="s">
        <v>170</v>
      </c>
      <c r="B201" s="268"/>
      <c r="C201" s="268"/>
      <c r="D201" s="268"/>
      <c r="E201" s="268"/>
      <c r="F201" s="268"/>
      <c r="G201" s="268"/>
      <c r="H201" s="268"/>
      <c r="I201" s="268"/>
      <c r="J201" s="268"/>
    </row>
    <row r="202" spans="1:10" ht="38.25" x14ac:dyDescent="0.25">
      <c r="A202" s="38" t="s">
        <v>2710</v>
      </c>
      <c r="B202" s="39" t="s">
        <v>873</v>
      </c>
      <c r="C202" s="238" t="s">
        <v>921</v>
      </c>
      <c r="D202" s="238" t="s">
        <v>21</v>
      </c>
      <c r="E202" s="229" t="s">
        <v>874</v>
      </c>
      <c r="F202" s="10" t="s">
        <v>875</v>
      </c>
      <c r="G202" s="13" t="s">
        <v>1076</v>
      </c>
      <c r="H202" s="3" t="s">
        <v>16</v>
      </c>
      <c r="I202" s="238" t="s">
        <v>876</v>
      </c>
      <c r="J202" s="238" t="s">
        <v>877</v>
      </c>
    </row>
    <row r="203" spans="1:10" ht="51" x14ac:dyDescent="0.25">
      <c r="A203" s="38" t="s">
        <v>2712</v>
      </c>
      <c r="B203" s="39" t="s">
        <v>1159</v>
      </c>
      <c r="C203" s="238" t="s">
        <v>810</v>
      </c>
      <c r="D203" s="238" t="s">
        <v>26</v>
      </c>
      <c r="E203" s="229" t="s">
        <v>2779</v>
      </c>
      <c r="F203" s="10" t="s">
        <v>2780</v>
      </c>
      <c r="G203" s="13" t="s">
        <v>1080</v>
      </c>
      <c r="H203" s="3" t="s">
        <v>16</v>
      </c>
      <c r="I203" s="238" t="s">
        <v>926</v>
      </c>
      <c r="J203" s="238" t="s">
        <v>823</v>
      </c>
    </row>
    <row r="204" spans="1:10" ht="24.95" customHeight="1" x14ac:dyDescent="0.25">
      <c r="A204" s="268" t="s">
        <v>1430</v>
      </c>
      <c r="B204" s="268"/>
      <c r="C204" s="268"/>
      <c r="D204" s="268"/>
      <c r="E204" s="268"/>
      <c r="F204" s="268"/>
      <c r="G204" s="268"/>
      <c r="H204" s="268"/>
      <c r="I204" s="268"/>
      <c r="J204" s="268"/>
    </row>
    <row r="205" spans="1:10" ht="63.75" x14ac:dyDescent="0.25">
      <c r="A205" s="40" t="s">
        <v>2714</v>
      </c>
      <c r="B205" s="41" t="s">
        <v>878</v>
      </c>
      <c r="C205" s="238" t="s">
        <v>810</v>
      </c>
      <c r="D205" s="238" t="s">
        <v>21</v>
      </c>
      <c r="E205" s="238" t="s">
        <v>879</v>
      </c>
      <c r="F205" s="10" t="s">
        <v>880</v>
      </c>
      <c r="G205" s="13" t="s">
        <v>664</v>
      </c>
      <c r="H205" s="3" t="s">
        <v>16</v>
      </c>
      <c r="I205" s="238" t="s">
        <v>2787</v>
      </c>
      <c r="J205" s="238" t="s">
        <v>882</v>
      </c>
    </row>
    <row r="206" spans="1:10" ht="25.5" x14ac:dyDescent="0.25">
      <c r="A206" s="40" t="s">
        <v>2715</v>
      </c>
      <c r="B206" s="41" t="s">
        <v>883</v>
      </c>
      <c r="C206" s="238" t="s">
        <v>810</v>
      </c>
      <c r="D206" s="238" t="s">
        <v>21</v>
      </c>
      <c r="E206" s="238" t="s">
        <v>884</v>
      </c>
      <c r="F206" s="10" t="s">
        <v>885</v>
      </c>
      <c r="G206" s="13" t="s">
        <v>664</v>
      </c>
      <c r="H206" s="3" t="s">
        <v>16</v>
      </c>
      <c r="I206" s="238" t="s">
        <v>676</v>
      </c>
      <c r="J206" s="238" t="s">
        <v>658</v>
      </c>
    </row>
    <row r="207" spans="1:10" ht="38.25" x14ac:dyDescent="0.25">
      <c r="A207" s="40" t="s">
        <v>2716</v>
      </c>
      <c r="B207" s="41" t="s">
        <v>886</v>
      </c>
      <c r="C207" s="238" t="s">
        <v>810</v>
      </c>
      <c r="D207" s="238" t="s">
        <v>21</v>
      </c>
      <c r="E207" s="238" t="s">
        <v>887</v>
      </c>
      <c r="F207" s="10" t="s">
        <v>1219</v>
      </c>
      <c r="G207" s="13" t="s">
        <v>1076</v>
      </c>
      <c r="H207" s="3" t="s">
        <v>16</v>
      </c>
      <c r="I207" s="238" t="s">
        <v>830</v>
      </c>
      <c r="J207" s="238" t="s">
        <v>882</v>
      </c>
    </row>
    <row r="208" spans="1:10" ht="38.25" x14ac:dyDescent="0.25">
      <c r="A208" s="40" t="s">
        <v>2717</v>
      </c>
      <c r="B208" s="41" t="s">
        <v>1376</v>
      </c>
      <c r="C208" s="238" t="s">
        <v>810</v>
      </c>
      <c r="D208" s="238" t="s">
        <v>26</v>
      </c>
      <c r="E208" s="238" t="s">
        <v>1377</v>
      </c>
      <c r="F208" s="10" t="s">
        <v>1378</v>
      </c>
      <c r="G208" s="13" t="s">
        <v>664</v>
      </c>
      <c r="H208" s="3" t="s">
        <v>16</v>
      </c>
      <c r="I208" s="238" t="s">
        <v>1420</v>
      </c>
      <c r="J208" s="238" t="s">
        <v>658</v>
      </c>
    </row>
    <row r="209" spans="1:10" ht="76.5" x14ac:dyDescent="0.25">
      <c r="A209" s="40" t="s">
        <v>2718</v>
      </c>
      <c r="B209" s="41" t="s">
        <v>1474</v>
      </c>
      <c r="C209" s="238" t="s">
        <v>921</v>
      </c>
      <c r="D209" s="238" t="s">
        <v>21</v>
      </c>
      <c r="E209" s="229" t="s">
        <v>1468</v>
      </c>
      <c r="F209" s="10" t="s">
        <v>1476</v>
      </c>
      <c r="G209" s="13" t="s">
        <v>1076</v>
      </c>
      <c r="H209" s="3" t="s">
        <v>16</v>
      </c>
      <c r="I209" s="238" t="s">
        <v>871</v>
      </c>
      <c r="J209" s="238" t="s">
        <v>872</v>
      </c>
    </row>
    <row r="210" spans="1:10" ht="76.5" x14ac:dyDescent="0.25">
      <c r="A210" s="40" t="s">
        <v>2719</v>
      </c>
      <c r="B210" s="41" t="s">
        <v>1473</v>
      </c>
      <c r="C210" s="238" t="s">
        <v>921</v>
      </c>
      <c r="D210" s="238" t="s">
        <v>21</v>
      </c>
      <c r="E210" s="229" t="s">
        <v>1477</v>
      </c>
      <c r="F210" s="10" t="s">
        <v>1478</v>
      </c>
      <c r="G210" s="13" t="s">
        <v>1076</v>
      </c>
      <c r="H210" s="3" t="s">
        <v>16</v>
      </c>
      <c r="I210" s="238" t="s">
        <v>871</v>
      </c>
      <c r="J210" s="238" t="s">
        <v>872</v>
      </c>
    </row>
    <row r="211" spans="1:10" ht="51" x14ac:dyDescent="0.25">
      <c r="A211" s="40" t="s">
        <v>2720</v>
      </c>
      <c r="B211" s="39" t="s">
        <v>1431</v>
      </c>
      <c r="C211" s="238" t="s">
        <v>810</v>
      </c>
      <c r="D211" s="238" t="s">
        <v>1053</v>
      </c>
      <c r="E211" s="229" t="s">
        <v>1444</v>
      </c>
      <c r="F211" s="10" t="s">
        <v>1446</v>
      </c>
      <c r="G211" s="13" t="s">
        <v>1076</v>
      </c>
      <c r="H211" s="3" t="s">
        <v>16</v>
      </c>
      <c r="I211" s="238" t="s">
        <v>909</v>
      </c>
      <c r="J211" s="238" t="s">
        <v>1417</v>
      </c>
    </row>
    <row r="212" spans="1:10" ht="25.5" x14ac:dyDescent="0.25">
      <c r="A212" s="40" t="s">
        <v>2721</v>
      </c>
      <c r="B212" s="39" t="s">
        <v>1559</v>
      </c>
      <c r="C212" s="238" t="s">
        <v>810</v>
      </c>
      <c r="D212" s="238" t="s">
        <v>26</v>
      </c>
      <c r="E212" s="229" t="s">
        <v>2781</v>
      </c>
      <c r="F212" s="10" t="s">
        <v>2782</v>
      </c>
      <c r="G212" s="13" t="s">
        <v>1080</v>
      </c>
      <c r="H212" s="3" t="s">
        <v>16</v>
      </c>
      <c r="I212" s="238" t="s">
        <v>2788</v>
      </c>
      <c r="J212" s="238" t="s">
        <v>823</v>
      </c>
    </row>
    <row r="213" spans="1:10" ht="25.5" x14ac:dyDescent="0.25">
      <c r="A213" s="40" t="s">
        <v>2722</v>
      </c>
      <c r="B213" s="39" t="s">
        <v>1560</v>
      </c>
      <c r="C213" s="238" t="s">
        <v>810</v>
      </c>
      <c r="D213" s="238" t="s">
        <v>26</v>
      </c>
      <c r="E213" s="229" t="s">
        <v>2783</v>
      </c>
      <c r="F213" s="10" t="s">
        <v>2784</v>
      </c>
      <c r="G213" s="13" t="s">
        <v>1080</v>
      </c>
      <c r="H213" s="3" t="s">
        <v>16</v>
      </c>
      <c r="I213" s="238" t="s">
        <v>676</v>
      </c>
      <c r="J213" s="238" t="s">
        <v>823</v>
      </c>
    </row>
    <row r="214" spans="1:10" ht="51" x14ac:dyDescent="0.25">
      <c r="A214" s="40" t="s">
        <v>2723</v>
      </c>
      <c r="B214" s="39" t="s">
        <v>1561</v>
      </c>
      <c r="C214" s="238" t="s">
        <v>810</v>
      </c>
      <c r="D214" s="238" t="s">
        <v>26</v>
      </c>
      <c r="E214" s="229" t="s">
        <v>2785</v>
      </c>
      <c r="F214" s="10" t="s">
        <v>2786</v>
      </c>
      <c r="G214" s="13" t="s">
        <v>1080</v>
      </c>
      <c r="H214" s="3" t="s">
        <v>16</v>
      </c>
      <c r="I214" s="238" t="s">
        <v>2789</v>
      </c>
      <c r="J214" s="238" t="s">
        <v>823</v>
      </c>
    </row>
    <row r="215" spans="1:10" ht="51" x14ac:dyDescent="0.25">
      <c r="A215" s="40" t="s">
        <v>2724</v>
      </c>
      <c r="B215" s="39" t="s">
        <v>1558</v>
      </c>
      <c r="C215" s="238" t="s">
        <v>810</v>
      </c>
      <c r="D215" s="238" t="s">
        <v>26</v>
      </c>
      <c r="E215" s="229" t="s">
        <v>2790</v>
      </c>
      <c r="F215" s="10" t="s">
        <v>2791</v>
      </c>
      <c r="G215" s="13" t="s">
        <v>1080</v>
      </c>
      <c r="H215" s="3" t="s">
        <v>16</v>
      </c>
      <c r="I215" s="238" t="s">
        <v>2789</v>
      </c>
      <c r="J215" s="238" t="s">
        <v>823</v>
      </c>
    </row>
    <row r="216" spans="1:10" ht="24.95" customHeight="1" x14ac:dyDescent="0.25">
      <c r="A216" s="268" t="s">
        <v>181</v>
      </c>
      <c r="B216" s="268"/>
      <c r="C216" s="268"/>
      <c r="D216" s="268"/>
      <c r="E216" s="268"/>
      <c r="F216" s="268"/>
      <c r="G216" s="268"/>
      <c r="H216" s="268"/>
      <c r="I216" s="268"/>
      <c r="J216" s="268"/>
    </row>
    <row r="217" spans="1:10" ht="76.5" x14ac:dyDescent="0.25">
      <c r="A217" s="38" t="s">
        <v>2725</v>
      </c>
      <c r="B217" s="39" t="s">
        <v>888</v>
      </c>
      <c r="C217" s="238" t="s">
        <v>921</v>
      </c>
      <c r="D217" s="238" t="s">
        <v>21</v>
      </c>
      <c r="E217" s="229" t="s">
        <v>1500</v>
      </c>
      <c r="F217" s="10" t="s">
        <v>1501</v>
      </c>
      <c r="G217" s="13" t="s">
        <v>1076</v>
      </c>
      <c r="H217" s="3" t="s">
        <v>16</v>
      </c>
      <c r="I217" s="238" t="s">
        <v>871</v>
      </c>
      <c r="J217" s="238" t="s">
        <v>872</v>
      </c>
    </row>
    <row r="218" spans="1:10" ht="24.95" customHeight="1" x14ac:dyDescent="0.25">
      <c r="A218" s="268" t="s">
        <v>187</v>
      </c>
      <c r="B218" s="268"/>
      <c r="C218" s="268"/>
      <c r="D218" s="268"/>
      <c r="E218" s="268"/>
      <c r="F218" s="268"/>
      <c r="G218" s="268"/>
      <c r="H218" s="268"/>
      <c r="I218" s="268"/>
      <c r="J218" s="268"/>
    </row>
    <row r="219" spans="1:10" ht="102" x14ac:dyDescent="0.25">
      <c r="A219" s="40" t="s">
        <v>2726</v>
      </c>
      <c r="B219" s="39" t="s">
        <v>889</v>
      </c>
      <c r="C219" s="238" t="s">
        <v>805</v>
      </c>
      <c r="D219" s="238" t="s">
        <v>51</v>
      </c>
      <c r="E219" s="238" t="s">
        <v>890</v>
      </c>
      <c r="F219" s="238" t="s">
        <v>891</v>
      </c>
      <c r="G219" s="13" t="s">
        <v>1080</v>
      </c>
      <c r="H219" s="3" t="s">
        <v>16</v>
      </c>
      <c r="I219" s="238" t="s">
        <v>1097</v>
      </c>
      <c r="J219" s="238" t="s">
        <v>1413</v>
      </c>
    </row>
    <row r="220" spans="1:10" ht="51" x14ac:dyDescent="0.25">
      <c r="A220" s="40" t="s">
        <v>2727</v>
      </c>
      <c r="B220" s="39" t="s">
        <v>893</v>
      </c>
      <c r="C220" s="238" t="s">
        <v>810</v>
      </c>
      <c r="D220" s="238" t="s">
        <v>21</v>
      </c>
      <c r="E220" s="229" t="s">
        <v>894</v>
      </c>
      <c r="F220" s="10" t="s">
        <v>895</v>
      </c>
      <c r="G220" s="13" t="s">
        <v>1076</v>
      </c>
      <c r="H220" s="3" t="s">
        <v>16</v>
      </c>
      <c r="I220" s="238" t="s">
        <v>830</v>
      </c>
      <c r="J220" s="238" t="s">
        <v>827</v>
      </c>
    </row>
    <row r="221" spans="1:10" ht="51" x14ac:dyDescent="0.25">
      <c r="A221" s="40" t="s">
        <v>2728</v>
      </c>
      <c r="B221" s="39" t="s">
        <v>1160</v>
      </c>
      <c r="C221" s="238" t="s">
        <v>810</v>
      </c>
      <c r="D221" s="238" t="s">
        <v>26</v>
      </c>
      <c r="E221" s="229" t="s">
        <v>1180</v>
      </c>
      <c r="F221" s="10" t="s">
        <v>1181</v>
      </c>
      <c r="G221" s="13" t="s">
        <v>1076</v>
      </c>
      <c r="H221" s="3" t="s">
        <v>16</v>
      </c>
      <c r="I221" s="238" t="s">
        <v>1182</v>
      </c>
      <c r="J221" s="238" t="s">
        <v>827</v>
      </c>
    </row>
    <row r="222" spans="1:10" ht="38.25" x14ac:dyDescent="0.25">
      <c r="A222" s="40" t="s">
        <v>2729</v>
      </c>
      <c r="B222" s="39" t="s">
        <v>896</v>
      </c>
      <c r="C222" s="238" t="s">
        <v>810</v>
      </c>
      <c r="D222" s="238" t="s">
        <v>1053</v>
      </c>
      <c r="E222" s="238" t="s">
        <v>897</v>
      </c>
      <c r="F222" s="238" t="s">
        <v>898</v>
      </c>
      <c r="G222" s="13" t="s">
        <v>1076</v>
      </c>
      <c r="H222" s="3" t="s">
        <v>16</v>
      </c>
      <c r="I222" s="238" t="s">
        <v>830</v>
      </c>
      <c r="J222" s="238" t="s">
        <v>827</v>
      </c>
    </row>
    <row r="223" spans="1:10" ht="63.75" x14ac:dyDescent="0.25">
      <c r="A223" s="40" t="s">
        <v>2730</v>
      </c>
      <c r="B223" s="39" t="s">
        <v>899</v>
      </c>
      <c r="C223" s="238" t="s">
        <v>805</v>
      </c>
      <c r="D223" s="238" t="s">
        <v>51</v>
      </c>
      <c r="E223" s="229" t="s">
        <v>894</v>
      </c>
      <c r="F223" s="10" t="s">
        <v>895</v>
      </c>
      <c r="G223" s="13" t="s">
        <v>1076</v>
      </c>
      <c r="H223" s="3" t="s">
        <v>16</v>
      </c>
      <c r="I223" s="238" t="s">
        <v>900</v>
      </c>
      <c r="J223" s="238" t="s">
        <v>827</v>
      </c>
    </row>
    <row r="224" spans="1:10" ht="63.75" x14ac:dyDescent="0.25">
      <c r="A224" s="40" t="s">
        <v>2731</v>
      </c>
      <c r="B224" s="39" t="s">
        <v>899</v>
      </c>
      <c r="C224" s="238" t="s">
        <v>805</v>
      </c>
      <c r="D224" s="238" t="s">
        <v>21</v>
      </c>
      <c r="E224" s="229" t="s">
        <v>894</v>
      </c>
      <c r="F224" s="10" t="s">
        <v>895</v>
      </c>
      <c r="G224" s="13" t="s">
        <v>1076</v>
      </c>
      <c r="H224" s="3" t="s">
        <v>16</v>
      </c>
      <c r="I224" s="238" t="s">
        <v>900</v>
      </c>
      <c r="J224" s="238" t="s">
        <v>827</v>
      </c>
    </row>
    <row r="225" spans="1:10" ht="24.95" customHeight="1" x14ac:dyDescent="0.25">
      <c r="A225" s="268" t="s">
        <v>199</v>
      </c>
      <c r="B225" s="268"/>
      <c r="C225" s="268"/>
      <c r="D225" s="268"/>
      <c r="E225" s="268"/>
      <c r="F225" s="268"/>
      <c r="G225" s="268"/>
      <c r="H225" s="268"/>
      <c r="I225" s="268"/>
      <c r="J225" s="268"/>
    </row>
    <row r="226" spans="1:10" ht="102" x14ac:dyDescent="0.25">
      <c r="A226" s="40" t="s">
        <v>2732</v>
      </c>
      <c r="B226" s="39" t="s">
        <v>1293</v>
      </c>
      <c r="C226" s="238" t="s">
        <v>805</v>
      </c>
      <c r="D226" s="238" t="s">
        <v>1053</v>
      </c>
      <c r="E226" s="238" t="s">
        <v>890</v>
      </c>
      <c r="F226" s="238" t="s">
        <v>891</v>
      </c>
      <c r="G226" s="13" t="s">
        <v>1080</v>
      </c>
      <c r="H226" s="3" t="s">
        <v>16</v>
      </c>
      <c r="I226" s="238" t="s">
        <v>1098</v>
      </c>
      <c r="J226" s="238" t="s">
        <v>892</v>
      </c>
    </row>
    <row r="227" spans="1:10" ht="102" x14ac:dyDescent="0.25">
      <c r="A227" s="40" t="s">
        <v>2860</v>
      </c>
      <c r="B227" s="39" t="s">
        <v>1200</v>
      </c>
      <c r="C227" s="238" t="s">
        <v>805</v>
      </c>
      <c r="D227" s="238" t="s">
        <v>1053</v>
      </c>
      <c r="E227" s="238" t="s">
        <v>890</v>
      </c>
      <c r="F227" s="238" t="s">
        <v>891</v>
      </c>
      <c r="G227" s="13" t="s">
        <v>1080</v>
      </c>
      <c r="H227" s="3" t="s">
        <v>16</v>
      </c>
      <c r="I227" s="238" t="s">
        <v>1098</v>
      </c>
      <c r="J227" s="238" t="s">
        <v>892</v>
      </c>
    </row>
    <row r="228" spans="1:10" ht="38.25" x14ac:dyDescent="0.25">
      <c r="A228" s="40" t="s">
        <v>2864</v>
      </c>
      <c r="B228" s="39" t="s">
        <v>1294</v>
      </c>
      <c r="C228" s="238" t="s">
        <v>805</v>
      </c>
      <c r="D228" s="238" t="s">
        <v>1053</v>
      </c>
      <c r="E228" s="238" t="s">
        <v>901</v>
      </c>
      <c r="F228" s="238" t="s">
        <v>902</v>
      </c>
      <c r="G228" s="13" t="s">
        <v>1076</v>
      </c>
      <c r="H228" s="238" t="s">
        <v>509</v>
      </c>
      <c r="I228" s="238" t="s">
        <v>43</v>
      </c>
      <c r="J228" s="238" t="s">
        <v>808</v>
      </c>
    </row>
    <row r="229" spans="1:10" ht="51" x14ac:dyDescent="0.25">
      <c r="A229" s="40" t="s">
        <v>2865</v>
      </c>
      <c r="B229" s="39" t="s">
        <v>1195</v>
      </c>
      <c r="C229" s="238" t="s">
        <v>805</v>
      </c>
      <c r="D229" s="238" t="s">
        <v>1053</v>
      </c>
      <c r="E229" s="238" t="s">
        <v>901</v>
      </c>
      <c r="F229" s="238" t="s">
        <v>902</v>
      </c>
      <c r="G229" s="13" t="s">
        <v>1076</v>
      </c>
      <c r="H229" s="238" t="s">
        <v>509</v>
      </c>
      <c r="I229" s="238" t="s">
        <v>43</v>
      </c>
      <c r="J229" s="238" t="s">
        <v>808</v>
      </c>
    </row>
    <row r="230" spans="1:10" ht="32.25" customHeight="1" x14ac:dyDescent="0.25">
      <c r="A230" s="40" t="s">
        <v>2866</v>
      </c>
      <c r="B230" s="39" t="s">
        <v>903</v>
      </c>
      <c r="C230" s="238" t="s">
        <v>805</v>
      </c>
      <c r="D230" s="238" t="s">
        <v>1053</v>
      </c>
      <c r="E230" s="238" t="s">
        <v>904</v>
      </c>
      <c r="F230" s="238" t="s">
        <v>905</v>
      </c>
      <c r="G230" s="13" t="s">
        <v>1076</v>
      </c>
      <c r="H230" s="3" t="s">
        <v>16</v>
      </c>
      <c r="I230" s="238" t="s">
        <v>830</v>
      </c>
      <c r="J230" s="238" t="s">
        <v>827</v>
      </c>
    </row>
    <row r="231" spans="1:10" ht="51" x14ac:dyDescent="0.25">
      <c r="A231" s="40" t="s">
        <v>2867</v>
      </c>
      <c r="B231" s="39" t="s">
        <v>906</v>
      </c>
      <c r="C231" s="238" t="s">
        <v>810</v>
      </c>
      <c r="D231" s="238" t="s">
        <v>1053</v>
      </c>
      <c r="E231" s="238" t="s">
        <v>907</v>
      </c>
      <c r="F231" s="238" t="s">
        <v>908</v>
      </c>
      <c r="G231" s="13" t="s">
        <v>1076</v>
      </c>
      <c r="H231" s="3" t="s">
        <v>16</v>
      </c>
      <c r="I231" s="238" t="s">
        <v>909</v>
      </c>
      <c r="J231" s="238" t="s">
        <v>827</v>
      </c>
    </row>
    <row r="232" spans="1:10" ht="38.25" x14ac:dyDescent="0.25">
      <c r="A232" s="40" t="s">
        <v>2868</v>
      </c>
      <c r="B232" s="39" t="s">
        <v>910</v>
      </c>
      <c r="C232" s="238" t="s">
        <v>805</v>
      </c>
      <c r="D232" s="238" t="s">
        <v>1053</v>
      </c>
      <c r="E232" s="238" t="s">
        <v>911</v>
      </c>
      <c r="F232" s="238" t="s">
        <v>912</v>
      </c>
      <c r="G232" s="13" t="s">
        <v>1076</v>
      </c>
      <c r="H232" s="3" t="s">
        <v>16</v>
      </c>
      <c r="I232" s="238" t="s">
        <v>909</v>
      </c>
      <c r="J232" s="238" t="s">
        <v>808</v>
      </c>
    </row>
    <row r="233" spans="1:10" ht="24.95" customHeight="1" x14ac:dyDescent="0.25">
      <c r="A233" s="268" t="s">
        <v>208</v>
      </c>
      <c r="B233" s="268"/>
      <c r="C233" s="268"/>
      <c r="D233" s="268"/>
      <c r="E233" s="268"/>
      <c r="F233" s="268"/>
      <c r="G233" s="268"/>
      <c r="H233" s="268"/>
      <c r="I233" s="268"/>
      <c r="J233" s="268"/>
    </row>
    <row r="234" spans="1:10" ht="51" x14ac:dyDescent="0.25">
      <c r="A234" s="40" t="s">
        <v>2869</v>
      </c>
      <c r="B234" s="39" t="s">
        <v>913</v>
      </c>
      <c r="C234" s="238" t="s">
        <v>805</v>
      </c>
      <c r="D234" s="238" t="s">
        <v>51</v>
      </c>
      <c r="E234" s="238" t="s">
        <v>914</v>
      </c>
      <c r="F234" s="238" t="s">
        <v>915</v>
      </c>
      <c r="G234" s="13" t="s">
        <v>1076</v>
      </c>
      <c r="H234" s="238" t="s">
        <v>916</v>
      </c>
      <c r="I234" s="238" t="s">
        <v>909</v>
      </c>
      <c r="J234" s="238" t="s">
        <v>808</v>
      </c>
    </row>
    <row r="235" spans="1:10" ht="25.5" x14ac:dyDescent="0.25">
      <c r="A235" s="40" t="s">
        <v>2870</v>
      </c>
      <c r="B235" s="39" t="s">
        <v>917</v>
      </c>
      <c r="C235" s="238" t="s">
        <v>805</v>
      </c>
      <c r="D235" s="238" t="s">
        <v>51</v>
      </c>
      <c r="E235" s="238" t="s">
        <v>918</v>
      </c>
      <c r="F235" s="238" t="s">
        <v>919</v>
      </c>
      <c r="G235" s="13" t="s">
        <v>1076</v>
      </c>
      <c r="H235" s="238" t="s">
        <v>916</v>
      </c>
      <c r="I235" s="238" t="s">
        <v>830</v>
      </c>
      <c r="J235" s="238" t="s">
        <v>808</v>
      </c>
    </row>
    <row r="236" spans="1:10" ht="15" x14ac:dyDescent="0.25">
      <c r="A236" s="353" t="s">
        <v>1823</v>
      </c>
      <c r="B236" s="354"/>
      <c r="C236" s="354"/>
      <c r="D236" s="354"/>
      <c r="E236" s="354"/>
      <c r="F236" s="354"/>
      <c r="G236" s="354"/>
      <c r="H236" s="354"/>
      <c r="I236" s="354"/>
      <c r="J236" s="355"/>
    </row>
    <row r="237" spans="1:10" ht="89.25" x14ac:dyDescent="0.25">
      <c r="A237" s="40" t="s">
        <v>2871</v>
      </c>
      <c r="B237" s="39" t="s">
        <v>1824</v>
      </c>
      <c r="C237" s="238" t="s">
        <v>805</v>
      </c>
      <c r="D237" s="238" t="s">
        <v>1053</v>
      </c>
      <c r="E237" s="238" t="s">
        <v>890</v>
      </c>
      <c r="F237" s="238" t="s">
        <v>891</v>
      </c>
      <c r="G237" s="13" t="s">
        <v>1080</v>
      </c>
      <c r="H237" s="3" t="s">
        <v>16</v>
      </c>
      <c r="I237" s="238" t="s">
        <v>2792</v>
      </c>
      <c r="J237" s="238" t="s">
        <v>1518</v>
      </c>
    </row>
    <row r="238" spans="1:10" ht="76.5" x14ac:dyDescent="0.25">
      <c r="A238" s="40" t="s">
        <v>2872</v>
      </c>
      <c r="B238" s="39" t="s">
        <v>1826</v>
      </c>
      <c r="C238" s="238" t="s">
        <v>805</v>
      </c>
      <c r="D238" s="238" t="s">
        <v>1053</v>
      </c>
      <c r="E238" s="238" t="s">
        <v>2793</v>
      </c>
      <c r="F238" s="238" t="s">
        <v>2794</v>
      </c>
      <c r="G238" s="13" t="s">
        <v>1080</v>
      </c>
      <c r="H238" s="3" t="s">
        <v>16</v>
      </c>
      <c r="I238" s="238" t="s">
        <v>2795</v>
      </c>
      <c r="J238" s="238" t="s">
        <v>2740</v>
      </c>
    </row>
    <row r="239" spans="1:10" ht="76.5" x14ac:dyDescent="0.25">
      <c r="A239" s="40" t="s">
        <v>2873</v>
      </c>
      <c r="B239" s="39" t="s">
        <v>1827</v>
      </c>
      <c r="C239" s="238" t="s">
        <v>805</v>
      </c>
      <c r="D239" s="238" t="s">
        <v>26</v>
      </c>
      <c r="E239" s="238" t="s">
        <v>2796</v>
      </c>
      <c r="F239" s="238" t="s">
        <v>2797</v>
      </c>
      <c r="G239" s="13" t="s">
        <v>1080</v>
      </c>
      <c r="H239" s="3" t="s">
        <v>16</v>
      </c>
      <c r="I239" s="238" t="s">
        <v>87</v>
      </c>
      <c r="J239" s="238" t="s">
        <v>658</v>
      </c>
    </row>
    <row r="240" spans="1:10" ht="51" x14ac:dyDescent="0.25">
      <c r="A240" s="40" t="s">
        <v>2874</v>
      </c>
      <c r="B240" s="39" t="s">
        <v>1828</v>
      </c>
      <c r="C240" s="238" t="s">
        <v>805</v>
      </c>
      <c r="D240" s="238" t="s">
        <v>26</v>
      </c>
      <c r="E240" s="229" t="s">
        <v>1180</v>
      </c>
      <c r="F240" s="10" t="s">
        <v>2798</v>
      </c>
      <c r="G240" s="13" t="s">
        <v>1080</v>
      </c>
      <c r="H240" s="3" t="s">
        <v>16</v>
      </c>
      <c r="I240" s="238" t="s">
        <v>1182</v>
      </c>
      <c r="J240" s="238" t="s">
        <v>827</v>
      </c>
    </row>
    <row r="241" spans="1:10" ht="38.25" x14ac:dyDescent="0.25">
      <c r="A241" s="40" t="s">
        <v>2875</v>
      </c>
      <c r="B241" s="39" t="s">
        <v>1829</v>
      </c>
      <c r="C241" s="238" t="s">
        <v>805</v>
      </c>
      <c r="D241" s="238" t="s">
        <v>21</v>
      </c>
      <c r="E241" s="229" t="s">
        <v>894</v>
      </c>
      <c r="F241" s="10" t="s">
        <v>895</v>
      </c>
      <c r="G241" s="13" t="s">
        <v>1080</v>
      </c>
      <c r="H241" s="3" t="s">
        <v>16</v>
      </c>
      <c r="I241" s="238" t="s">
        <v>1182</v>
      </c>
      <c r="J241" s="238" t="s">
        <v>827</v>
      </c>
    </row>
    <row r="242" spans="1:10" ht="15" x14ac:dyDescent="0.25">
      <c r="A242" s="353" t="s">
        <v>1830</v>
      </c>
      <c r="B242" s="354"/>
      <c r="C242" s="354"/>
      <c r="D242" s="354"/>
      <c r="E242" s="354"/>
      <c r="F242" s="354"/>
      <c r="G242" s="354"/>
      <c r="H242" s="354"/>
      <c r="I242" s="354"/>
      <c r="J242" s="355"/>
    </row>
    <row r="243" spans="1:10" ht="89.25" x14ac:dyDescent="0.25">
      <c r="A243" s="40" t="s">
        <v>2876</v>
      </c>
      <c r="B243" s="39" t="s">
        <v>1831</v>
      </c>
      <c r="C243" s="238" t="s">
        <v>805</v>
      </c>
      <c r="D243" s="238" t="s">
        <v>1053</v>
      </c>
      <c r="E243" s="238" t="s">
        <v>890</v>
      </c>
      <c r="F243" s="238" t="s">
        <v>891</v>
      </c>
      <c r="G243" s="13" t="s">
        <v>1080</v>
      </c>
      <c r="H243" s="3" t="s">
        <v>16</v>
      </c>
      <c r="I243" s="238" t="s">
        <v>2799</v>
      </c>
      <c r="J243" s="238" t="s">
        <v>2800</v>
      </c>
    </row>
    <row r="244" spans="1:10" ht="76.5" x14ac:dyDescent="0.25">
      <c r="A244" s="40" t="s">
        <v>2877</v>
      </c>
      <c r="B244" s="39" t="s">
        <v>1832</v>
      </c>
      <c r="C244" s="238" t="s">
        <v>805</v>
      </c>
      <c r="D244" s="238" t="s">
        <v>1053</v>
      </c>
      <c r="E244" s="238" t="s">
        <v>2801</v>
      </c>
      <c r="F244" s="238" t="s">
        <v>2802</v>
      </c>
      <c r="G244" s="13" t="s">
        <v>1080</v>
      </c>
      <c r="H244" s="3" t="s">
        <v>16</v>
      </c>
      <c r="I244" s="238" t="s">
        <v>2803</v>
      </c>
      <c r="J244" s="238" t="s">
        <v>827</v>
      </c>
    </row>
    <row r="245" spans="1:10" ht="24.95" customHeight="1" x14ac:dyDescent="0.25">
      <c r="A245" s="268" t="s">
        <v>215</v>
      </c>
      <c r="B245" s="268"/>
      <c r="C245" s="268"/>
      <c r="D245" s="268"/>
      <c r="E245" s="268"/>
      <c r="F245" s="268"/>
      <c r="G245" s="268"/>
      <c r="H245" s="268"/>
      <c r="I245" s="268"/>
      <c r="J245" s="268"/>
    </row>
    <row r="246" spans="1:10" ht="63.75" x14ac:dyDescent="0.25">
      <c r="A246" s="38" t="s">
        <v>2878</v>
      </c>
      <c r="B246" s="216" t="s">
        <v>920</v>
      </c>
      <c r="C246" s="238" t="s">
        <v>921</v>
      </c>
      <c r="D246" s="238" t="s">
        <v>21</v>
      </c>
      <c r="E246" s="229" t="s">
        <v>922</v>
      </c>
      <c r="F246" s="10" t="s">
        <v>923</v>
      </c>
      <c r="G246" s="13" t="s">
        <v>1076</v>
      </c>
      <c r="H246" s="3" t="s">
        <v>16</v>
      </c>
      <c r="I246" s="238" t="s">
        <v>43</v>
      </c>
      <c r="J246" s="238" t="s">
        <v>872</v>
      </c>
    </row>
    <row r="247" spans="1:10" ht="24.95" customHeight="1" x14ac:dyDescent="0.25">
      <c r="A247" s="268" t="s">
        <v>219</v>
      </c>
      <c r="B247" s="268"/>
      <c r="C247" s="268"/>
      <c r="D247" s="268"/>
      <c r="E247" s="268"/>
      <c r="F247" s="268"/>
      <c r="G247" s="268"/>
      <c r="H247" s="268"/>
      <c r="I247" s="268"/>
      <c r="J247" s="268"/>
    </row>
    <row r="248" spans="1:10" ht="38.25" x14ac:dyDescent="0.25">
      <c r="A248" s="38" t="s">
        <v>2879</v>
      </c>
      <c r="B248" s="39" t="s">
        <v>1236</v>
      </c>
      <c r="C248" s="238" t="s">
        <v>921</v>
      </c>
      <c r="D248" s="238" t="s">
        <v>21</v>
      </c>
      <c r="E248" s="229" t="s">
        <v>924</v>
      </c>
      <c r="F248" s="10" t="s">
        <v>925</v>
      </c>
      <c r="G248" s="13" t="s">
        <v>1076</v>
      </c>
      <c r="H248" s="3" t="s">
        <v>16</v>
      </c>
      <c r="I248" s="238" t="s">
        <v>926</v>
      </c>
      <c r="J248" s="238" t="s">
        <v>877</v>
      </c>
    </row>
    <row r="249" spans="1:10" ht="165.75" x14ac:dyDescent="0.25">
      <c r="A249" s="38" t="s">
        <v>2880</v>
      </c>
      <c r="B249" s="39" t="s">
        <v>1379</v>
      </c>
      <c r="C249" s="238" t="s">
        <v>810</v>
      </c>
      <c r="D249" s="238" t="s">
        <v>26</v>
      </c>
      <c r="E249" s="229" t="s">
        <v>1384</v>
      </c>
      <c r="F249" s="10" t="s">
        <v>1385</v>
      </c>
      <c r="G249" s="13" t="s">
        <v>1076</v>
      </c>
      <c r="H249" s="3" t="s">
        <v>16</v>
      </c>
      <c r="I249" s="238" t="s">
        <v>1246</v>
      </c>
      <c r="J249" s="238" t="s">
        <v>658</v>
      </c>
    </row>
    <row r="250" spans="1:10" ht="102" x14ac:dyDescent="0.25">
      <c r="A250" s="38" t="s">
        <v>2881</v>
      </c>
      <c r="B250" s="39" t="s">
        <v>1380</v>
      </c>
      <c r="C250" s="238" t="s">
        <v>810</v>
      </c>
      <c r="D250" s="238" t="s">
        <v>1381</v>
      </c>
      <c r="E250" s="229" t="s">
        <v>1386</v>
      </c>
      <c r="F250" s="10" t="s">
        <v>1387</v>
      </c>
      <c r="G250" s="13" t="s">
        <v>1076</v>
      </c>
      <c r="H250" s="3" t="s">
        <v>16</v>
      </c>
      <c r="I250" s="238" t="s">
        <v>1246</v>
      </c>
      <c r="J250" s="238" t="s">
        <v>658</v>
      </c>
    </row>
    <row r="251" spans="1:10" ht="127.5" x14ac:dyDescent="0.25">
      <c r="A251" s="38" t="s">
        <v>2882</v>
      </c>
      <c r="B251" s="39" t="s">
        <v>1563</v>
      </c>
      <c r="C251" s="238" t="s">
        <v>810</v>
      </c>
      <c r="D251" s="238" t="s">
        <v>26</v>
      </c>
      <c r="E251" s="229" t="s">
        <v>1384</v>
      </c>
      <c r="F251" s="10" t="s">
        <v>1385</v>
      </c>
      <c r="G251" s="13" t="s">
        <v>1076</v>
      </c>
      <c r="H251" s="3" t="s">
        <v>16</v>
      </c>
      <c r="I251" s="238" t="s">
        <v>1246</v>
      </c>
      <c r="J251" s="238" t="s">
        <v>658</v>
      </c>
    </row>
    <row r="252" spans="1:10" ht="102" x14ac:dyDescent="0.25">
      <c r="A252" s="38" t="s">
        <v>2883</v>
      </c>
      <c r="B252" s="39" t="s">
        <v>2858</v>
      </c>
      <c r="C252" s="238" t="s">
        <v>810</v>
      </c>
      <c r="D252" s="238" t="s">
        <v>1381</v>
      </c>
      <c r="E252" s="229" t="s">
        <v>2861</v>
      </c>
      <c r="F252" s="10" t="s">
        <v>2862</v>
      </c>
      <c r="G252" s="13" t="s">
        <v>1076</v>
      </c>
      <c r="H252" s="3" t="s">
        <v>16</v>
      </c>
      <c r="I252" s="238" t="s">
        <v>1246</v>
      </c>
      <c r="J252" s="238" t="s">
        <v>658</v>
      </c>
    </row>
    <row r="253" spans="1:10" ht="38.25" x14ac:dyDescent="0.25">
      <c r="A253" s="38" t="s">
        <v>2884</v>
      </c>
      <c r="B253" s="39" t="s">
        <v>2209</v>
      </c>
      <c r="C253" s="238" t="s">
        <v>810</v>
      </c>
      <c r="D253" s="238" t="s">
        <v>1381</v>
      </c>
      <c r="E253" s="229" t="s">
        <v>1386</v>
      </c>
      <c r="F253" s="10" t="s">
        <v>2863</v>
      </c>
      <c r="G253" s="13" t="s">
        <v>1076</v>
      </c>
      <c r="H253" s="3" t="s">
        <v>16</v>
      </c>
      <c r="I253" s="238" t="s">
        <v>1246</v>
      </c>
      <c r="J253" s="238" t="s">
        <v>658</v>
      </c>
    </row>
    <row r="254" spans="1:10" ht="24.95" customHeight="1" x14ac:dyDescent="0.25">
      <c r="A254" s="268" t="s">
        <v>225</v>
      </c>
      <c r="B254" s="268"/>
      <c r="C254" s="268"/>
      <c r="D254" s="268"/>
      <c r="E254" s="268"/>
      <c r="F254" s="268"/>
      <c r="G254" s="268"/>
      <c r="H254" s="268"/>
      <c r="I254" s="268"/>
      <c r="J254" s="268"/>
    </row>
    <row r="255" spans="1:10" ht="76.5" x14ac:dyDescent="0.25">
      <c r="A255" s="38" t="s">
        <v>2885</v>
      </c>
      <c r="B255" s="39" t="s">
        <v>1237</v>
      </c>
      <c r="C255" s="238" t="s">
        <v>921</v>
      </c>
      <c r="D255" s="238" t="s">
        <v>21</v>
      </c>
      <c r="E255" s="229" t="s">
        <v>1480</v>
      </c>
      <c r="F255" s="10" t="s">
        <v>1481</v>
      </c>
      <c r="G255" s="13" t="s">
        <v>1076</v>
      </c>
      <c r="H255" s="3" t="s">
        <v>16</v>
      </c>
      <c r="I255" s="238" t="s">
        <v>871</v>
      </c>
      <c r="J255" s="238" t="s">
        <v>872</v>
      </c>
    </row>
    <row r="256" spans="1:10" ht="24.95" customHeight="1" x14ac:dyDescent="0.25">
      <c r="A256" s="268" t="s">
        <v>230</v>
      </c>
      <c r="B256" s="268"/>
      <c r="C256" s="268"/>
      <c r="D256" s="268"/>
      <c r="E256" s="268"/>
      <c r="F256" s="268"/>
      <c r="G256" s="268"/>
      <c r="H256" s="268"/>
      <c r="I256" s="268"/>
      <c r="J256" s="268"/>
    </row>
    <row r="257" spans="1:10" ht="153" x14ac:dyDescent="0.25">
      <c r="A257" s="40" t="s">
        <v>2886</v>
      </c>
      <c r="B257" s="39" t="s">
        <v>1295</v>
      </c>
      <c r="C257" s="238" t="s">
        <v>810</v>
      </c>
      <c r="D257" s="238" t="s">
        <v>1053</v>
      </c>
      <c r="E257" s="229" t="s">
        <v>927</v>
      </c>
      <c r="F257" s="10" t="s">
        <v>928</v>
      </c>
      <c r="G257" s="13" t="s">
        <v>1076</v>
      </c>
      <c r="H257" s="3" t="s">
        <v>16</v>
      </c>
      <c r="I257" s="238" t="s">
        <v>909</v>
      </c>
      <c r="J257" s="238" t="s">
        <v>823</v>
      </c>
    </row>
    <row r="258" spans="1:10" ht="191.25" x14ac:dyDescent="0.25">
      <c r="A258" s="40" t="s">
        <v>2887</v>
      </c>
      <c r="B258" s="39" t="s">
        <v>1161</v>
      </c>
      <c r="C258" s="238" t="s">
        <v>810</v>
      </c>
      <c r="D258" s="238" t="s">
        <v>1053</v>
      </c>
      <c r="E258" s="229" t="s">
        <v>927</v>
      </c>
      <c r="F258" s="10" t="s">
        <v>928</v>
      </c>
      <c r="G258" s="13" t="s">
        <v>1076</v>
      </c>
      <c r="H258" s="3" t="s">
        <v>16</v>
      </c>
      <c r="I258" s="238" t="s">
        <v>909</v>
      </c>
      <c r="J258" s="238" t="s">
        <v>823</v>
      </c>
    </row>
    <row r="259" spans="1:10" ht="63.75" x14ac:dyDescent="0.25">
      <c r="A259" s="40" t="s">
        <v>2888</v>
      </c>
      <c r="B259" s="39" t="s">
        <v>929</v>
      </c>
      <c r="C259" s="238" t="s">
        <v>810</v>
      </c>
      <c r="D259" s="238" t="s">
        <v>1053</v>
      </c>
      <c r="E259" s="229" t="s">
        <v>930</v>
      </c>
      <c r="F259" s="10" t="s">
        <v>1121</v>
      </c>
      <c r="G259" s="13" t="s">
        <v>1076</v>
      </c>
      <c r="H259" s="3" t="s">
        <v>16</v>
      </c>
      <c r="I259" s="238" t="s">
        <v>909</v>
      </c>
      <c r="J259" s="238" t="s">
        <v>823</v>
      </c>
    </row>
    <row r="260" spans="1:10" ht="51" x14ac:dyDescent="0.25">
      <c r="A260" s="40" t="s">
        <v>2889</v>
      </c>
      <c r="B260" s="39" t="s">
        <v>931</v>
      </c>
      <c r="C260" s="238" t="s">
        <v>810</v>
      </c>
      <c r="D260" s="238" t="s">
        <v>26</v>
      </c>
      <c r="E260" s="229" t="s">
        <v>932</v>
      </c>
      <c r="F260" s="10" t="s">
        <v>933</v>
      </c>
      <c r="G260" s="13" t="s">
        <v>1076</v>
      </c>
      <c r="H260" s="3" t="s">
        <v>16</v>
      </c>
      <c r="I260" s="238" t="s">
        <v>909</v>
      </c>
      <c r="J260" s="238" t="s">
        <v>823</v>
      </c>
    </row>
    <row r="261" spans="1:10" ht="89.25" x14ac:dyDescent="0.25">
      <c r="A261" s="40" t="s">
        <v>2890</v>
      </c>
      <c r="B261" s="39" t="s">
        <v>934</v>
      </c>
      <c r="C261" s="238" t="s">
        <v>810</v>
      </c>
      <c r="D261" s="238" t="s">
        <v>1053</v>
      </c>
      <c r="E261" s="229" t="s">
        <v>935</v>
      </c>
      <c r="F261" s="10" t="s">
        <v>936</v>
      </c>
      <c r="G261" s="13" t="s">
        <v>1076</v>
      </c>
      <c r="H261" s="3" t="s">
        <v>16</v>
      </c>
      <c r="I261" s="238" t="s">
        <v>909</v>
      </c>
      <c r="J261" s="238" t="s">
        <v>823</v>
      </c>
    </row>
    <row r="262" spans="1:10" ht="51" x14ac:dyDescent="0.25">
      <c r="A262" s="40" t="s">
        <v>2891</v>
      </c>
      <c r="B262" s="39" t="s">
        <v>1562</v>
      </c>
      <c r="C262" s="238" t="s">
        <v>810</v>
      </c>
      <c r="D262" s="238" t="s">
        <v>1053</v>
      </c>
      <c r="E262" s="229" t="s">
        <v>2804</v>
      </c>
      <c r="F262" s="10" t="s">
        <v>2805</v>
      </c>
      <c r="G262" s="13" t="s">
        <v>1076</v>
      </c>
      <c r="H262" s="3" t="s">
        <v>16</v>
      </c>
      <c r="I262" s="238" t="s">
        <v>909</v>
      </c>
      <c r="J262" s="238" t="s">
        <v>823</v>
      </c>
    </row>
    <row r="263" spans="1:10" ht="409.5" x14ac:dyDescent="0.25">
      <c r="A263" s="40" t="s">
        <v>2892</v>
      </c>
      <c r="B263" s="2" t="s">
        <v>937</v>
      </c>
      <c r="C263" s="238" t="s">
        <v>810</v>
      </c>
      <c r="D263" s="238" t="s">
        <v>26</v>
      </c>
      <c r="E263" s="238" t="s">
        <v>938</v>
      </c>
      <c r="F263" s="238" t="s">
        <v>939</v>
      </c>
      <c r="G263" s="13" t="s">
        <v>1076</v>
      </c>
      <c r="H263" s="3" t="s">
        <v>16</v>
      </c>
      <c r="I263" s="238" t="s">
        <v>909</v>
      </c>
      <c r="J263" s="238" t="s">
        <v>823</v>
      </c>
    </row>
    <row r="264" spans="1:10" ht="89.25" x14ac:dyDescent="0.25">
      <c r="A264" s="40" t="s">
        <v>2893</v>
      </c>
      <c r="B264" s="39" t="s">
        <v>1145</v>
      </c>
      <c r="C264" s="238" t="s">
        <v>810</v>
      </c>
      <c r="D264" s="238" t="s">
        <v>1053</v>
      </c>
      <c r="E264" s="229" t="s">
        <v>927</v>
      </c>
      <c r="F264" s="10" t="s">
        <v>928</v>
      </c>
      <c r="G264" s="13" t="s">
        <v>1076</v>
      </c>
      <c r="H264" s="3" t="s">
        <v>16</v>
      </c>
      <c r="I264" s="238" t="s">
        <v>909</v>
      </c>
      <c r="J264" s="238" t="s">
        <v>823</v>
      </c>
    </row>
    <row r="265" spans="1:10" ht="63.75" x14ac:dyDescent="0.25">
      <c r="A265" s="40" t="s">
        <v>2894</v>
      </c>
      <c r="B265" s="39" t="s">
        <v>1343</v>
      </c>
      <c r="C265" s="238" t="s">
        <v>921</v>
      </c>
      <c r="D265" s="238" t="s">
        <v>84</v>
      </c>
      <c r="E265" s="229" t="s">
        <v>1368</v>
      </c>
      <c r="F265" s="10" t="s">
        <v>1360</v>
      </c>
      <c r="G265" s="13" t="s">
        <v>1076</v>
      </c>
      <c r="H265" s="3" t="s">
        <v>16</v>
      </c>
      <c r="I265" s="238" t="s">
        <v>1415</v>
      </c>
      <c r="J265" s="238" t="s">
        <v>658</v>
      </c>
    </row>
    <row r="266" spans="1:10" ht="102" x14ac:dyDescent="0.25">
      <c r="A266" s="40" t="s">
        <v>2895</v>
      </c>
      <c r="B266" s="39" t="s">
        <v>1344</v>
      </c>
      <c r="C266" s="238" t="s">
        <v>921</v>
      </c>
      <c r="D266" s="238" t="s">
        <v>84</v>
      </c>
      <c r="E266" s="229" t="s">
        <v>1367</v>
      </c>
      <c r="F266" s="10" t="s">
        <v>1361</v>
      </c>
      <c r="G266" s="13" t="s">
        <v>1076</v>
      </c>
      <c r="H266" s="3" t="s">
        <v>16</v>
      </c>
      <c r="I266" s="238" t="s">
        <v>909</v>
      </c>
      <c r="J266" s="238" t="s">
        <v>658</v>
      </c>
    </row>
    <row r="267" spans="1:10" ht="76.5" x14ac:dyDescent="0.25">
      <c r="A267" s="40" t="s">
        <v>2896</v>
      </c>
      <c r="B267" s="39" t="s">
        <v>1345</v>
      </c>
      <c r="C267" s="238" t="s">
        <v>921</v>
      </c>
      <c r="D267" s="238" t="s">
        <v>1053</v>
      </c>
      <c r="E267" s="229" t="s">
        <v>1362</v>
      </c>
      <c r="F267" s="10" t="s">
        <v>1363</v>
      </c>
      <c r="G267" s="13" t="s">
        <v>1076</v>
      </c>
      <c r="H267" s="3" t="s">
        <v>16</v>
      </c>
      <c r="I267" s="238" t="s">
        <v>1414</v>
      </c>
      <c r="J267" s="238" t="s">
        <v>658</v>
      </c>
    </row>
    <row r="268" spans="1:10" ht="114.75" x14ac:dyDescent="0.25">
      <c r="A268" s="40" t="s">
        <v>2897</v>
      </c>
      <c r="B268" s="39" t="s">
        <v>1346</v>
      </c>
      <c r="C268" s="238" t="s">
        <v>921</v>
      </c>
      <c r="D268" s="238" t="s">
        <v>1057</v>
      </c>
      <c r="E268" s="229" t="s">
        <v>1364</v>
      </c>
      <c r="F268" s="238" t="s">
        <v>1411</v>
      </c>
      <c r="G268" s="13" t="s">
        <v>1080</v>
      </c>
      <c r="H268" s="3" t="s">
        <v>16</v>
      </c>
      <c r="I268" s="238" t="s">
        <v>1412</v>
      </c>
      <c r="J268" s="238" t="s">
        <v>1413</v>
      </c>
    </row>
    <row r="269" spans="1:10" ht="63.75" x14ac:dyDescent="0.25">
      <c r="A269" s="40" t="s">
        <v>2898</v>
      </c>
      <c r="B269" s="39" t="s">
        <v>1347</v>
      </c>
      <c r="C269" s="238" t="s">
        <v>921</v>
      </c>
      <c r="D269" s="238" t="s">
        <v>84</v>
      </c>
      <c r="E269" s="229" t="s">
        <v>1366</v>
      </c>
      <c r="F269" s="10" t="s">
        <v>1365</v>
      </c>
      <c r="G269" s="13" t="s">
        <v>1076</v>
      </c>
      <c r="H269" s="3" t="s">
        <v>16</v>
      </c>
      <c r="I269" s="238" t="s">
        <v>1415</v>
      </c>
      <c r="J269" s="238" t="s">
        <v>658</v>
      </c>
    </row>
    <row r="270" spans="1:10" ht="51" x14ac:dyDescent="0.25">
      <c r="A270" s="40" t="s">
        <v>2899</v>
      </c>
      <c r="B270" s="39" t="s">
        <v>1348</v>
      </c>
      <c r="C270" s="238" t="s">
        <v>921</v>
      </c>
      <c r="D270" s="238" t="s">
        <v>1053</v>
      </c>
      <c r="E270" s="229" t="s">
        <v>1369</v>
      </c>
      <c r="F270" s="10" t="s">
        <v>1370</v>
      </c>
      <c r="G270" s="13" t="s">
        <v>1076</v>
      </c>
      <c r="H270" s="3" t="s">
        <v>16</v>
      </c>
      <c r="I270" s="238" t="s">
        <v>1416</v>
      </c>
      <c r="J270" s="238" t="s">
        <v>1417</v>
      </c>
    </row>
    <row r="271" spans="1:10" ht="76.5" x14ac:dyDescent="0.25">
      <c r="A271" s="40" t="s">
        <v>2900</v>
      </c>
      <c r="B271" s="39" t="s">
        <v>1432</v>
      </c>
      <c r="C271" s="238" t="s">
        <v>810</v>
      </c>
      <c r="D271" s="238" t="s">
        <v>1053</v>
      </c>
      <c r="E271" s="229" t="s">
        <v>1445</v>
      </c>
      <c r="F271" s="10" t="s">
        <v>1447</v>
      </c>
      <c r="G271" s="13" t="s">
        <v>1076</v>
      </c>
      <c r="H271" s="3" t="s">
        <v>16</v>
      </c>
      <c r="I271" s="238" t="s">
        <v>87</v>
      </c>
      <c r="J271" s="238" t="s">
        <v>1417</v>
      </c>
    </row>
    <row r="272" spans="1:10" ht="63.75" x14ac:dyDescent="0.25">
      <c r="A272" s="40" t="s">
        <v>2901</v>
      </c>
      <c r="B272" s="39" t="s">
        <v>1453</v>
      </c>
      <c r="C272" s="238" t="s">
        <v>921</v>
      </c>
      <c r="D272" s="238" t="s">
        <v>26</v>
      </c>
      <c r="E272" s="229" t="s">
        <v>1486</v>
      </c>
      <c r="F272" s="10" t="s">
        <v>1487</v>
      </c>
      <c r="G272" s="13" t="s">
        <v>1076</v>
      </c>
      <c r="H272" s="3" t="s">
        <v>16</v>
      </c>
      <c r="I272" s="238" t="s">
        <v>43</v>
      </c>
      <c r="J272" s="238" t="s">
        <v>658</v>
      </c>
    </row>
    <row r="273" spans="1:10" ht="76.5" x14ac:dyDescent="0.25">
      <c r="A273" s="40" t="s">
        <v>2902</v>
      </c>
      <c r="B273" s="39" t="s">
        <v>1454</v>
      </c>
      <c r="C273" s="238" t="s">
        <v>921</v>
      </c>
      <c r="D273" s="238" t="s">
        <v>21</v>
      </c>
      <c r="E273" s="229" t="s">
        <v>1456</v>
      </c>
      <c r="F273" s="10" t="s">
        <v>1488</v>
      </c>
      <c r="G273" s="13" t="s">
        <v>1076</v>
      </c>
      <c r="H273" s="3" t="s">
        <v>16</v>
      </c>
      <c r="I273" s="238" t="s">
        <v>871</v>
      </c>
      <c r="J273" s="238" t="s">
        <v>872</v>
      </c>
    </row>
    <row r="274" spans="1:10" ht="76.5" x14ac:dyDescent="0.25">
      <c r="A274" s="40" t="s">
        <v>2903</v>
      </c>
      <c r="B274" s="39" t="s">
        <v>1451</v>
      </c>
      <c r="C274" s="238" t="s">
        <v>921</v>
      </c>
      <c r="D274" s="238" t="s">
        <v>51</v>
      </c>
      <c r="E274" s="229" t="s">
        <v>1457</v>
      </c>
      <c r="F274" s="10" t="s">
        <v>1458</v>
      </c>
      <c r="G274" s="13" t="s">
        <v>1076</v>
      </c>
      <c r="H274" s="3" t="s">
        <v>16</v>
      </c>
      <c r="I274" s="238" t="s">
        <v>1415</v>
      </c>
      <c r="J274" s="238" t="s">
        <v>658</v>
      </c>
    </row>
    <row r="275" spans="1:10" ht="51" x14ac:dyDescent="0.25">
      <c r="A275" s="40" t="s">
        <v>2904</v>
      </c>
      <c r="B275" s="39" t="s">
        <v>1353</v>
      </c>
      <c r="C275" s="238" t="s">
        <v>921</v>
      </c>
      <c r="D275" s="238" t="s">
        <v>51</v>
      </c>
      <c r="E275" s="229" t="s">
        <v>1419</v>
      </c>
      <c r="F275" s="10" t="s">
        <v>1436</v>
      </c>
      <c r="G275" s="13" t="s">
        <v>1076</v>
      </c>
      <c r="H275" s="3" t="s">
        <v>16</v>
      </c>
      <c r="I275" s="238" t="s">
        <v>909</v>
      </c>
      <c r="J275" s="238" t="s">
        <v>658</v>
      </c>
    </row>
    <row r="276" spans="1:10" ht="76.5" x14ac:dyDescent="0.25">
      <c r="A276" s="40" t="s">
        <v>2905</v>
      </c>
      <c r="B276" s="39" t="s">
        <v>1495</v>
      </c>
      <c r="C276" s="238" t="s">
        <v>921</v>
      </c>
      <c r="D276" s="238" t="s">
        <v>21</v>
      </c>
      <c r="E276" s="229" t="s">
        <v>1469</v>
      </c>
      <c r="F276" s="229" t="s">
        <v>1491</v>
      </c>
      <c r="G276" s="13" t="s">
        <v>1076</v>
      </c>
      <c r="H276" s="3" t="s">
        <v>16</v>
      </c>
      <c r="I276" s="238" t="s">
        <v>871</v>
      </c>
      <c r="J276" s="238" t="s">
        <v>872</v>
      </c>
    </row>
    <row r="277" spans="1:10" ht="76.5" x14ac:dyDescent="0.25">
      <c r="A277" s="40" t="s">
        <v>2906</v>
      </c>
      <c r="B277" s="39" t="s">
        <v>1496</v>
      </c>
      <c r="C277" s="238" t="s">
        <v>921</v>
      </c>
      <c r="D277" s="238" t="s">
        <v>21</v>
      </c>
      <c r="E277" s="229" t="s">
        <v>1470</v>
      </c>
      <c r="F277" s="10" t="s">
        <v>1492</v>
      </c>
      <c r="G277" s="13" t="s">
        <v>1076</v>
      </c>
      <c r="H277" s="3" t="s">
        <v>16</v>
      </c>
      <c r="I277" s="238" t="s">
        <v>871</v>
      </c>
      <c r="J277" s="238" t="s">
        <v>872</v>
      </c>
    </row>
    <row r="278" spans="1:10" ht="84" customHeight="1" x14ac:dyDescent="0.25">
      <c r="A278" s="40" t="s">
        <v>2907</v>
      </c>
      <c r="B278" s="39" t="s">
        <v>1418</v>
      </c>
      <c r="C278" s="238" t="s">
        <v>921</v>
      </c>
      <c r="D278" s="238" t="s">
        <v>21</v>
      </c>
      <c r="E278" s="229" t="s">
        <v>1471</v>
      </c>
      <c r="F278" s="10" t="s">
        <v>1490</v>
      </c>
      <c r="G278" s="13" t="s">
        <v>1076</v>
      </c>
      <c r="H278" s="3" t="s">
        <v>16</v>
      </c>
      <c r="I278" s="238" t="s">
        <v>871</v>
      </c>
      <c r="J278" s="238" t="s">
        <v>872</v>
      </c>
    </row>
    <row r="279" spans="1:10" ht="76.5" x14ac:dyDescent="0.25">
      <c r="A279" s="40" t="s">
        <v>2908</v>
      </c>
      <c r="B279" s="39" t="s">
        <v>1494</v>
      </c>
      <c r="C279" s="238" t="s">
        <v>921</v>
      </c>
      <c r="D279" s="238" t="s">
        <v>21</v>
      </c>
      <c r="E279" s="229" t="s">
        <v>1472</v>
      </c>
      <c r="F279" s="10" t="s">
        <v>1493</v>
      </c>
      <c r="G279" s="13" t="s">
        <v>1076</v>
      </c>
      <c r="H279" s="3" t="s">
        <v>16</v>
      </c>
      <c r="I279" s="238" t="s">
        <v>871</v>
      </c>
      <c r="J279" s="238" t="s">
        <v>872</v>
      </c>
    </row>
    <row r="280" spans="1:10" ht="24.95" customHeight="1" x14ac:dyDescent="0.25">
      <c r="A280" s="268" t="s">
        <v>236</v>
      </c>
      <c r="B280" s="268"/>
      <c r="C280" s="268"/>
      <c r="D280" s="268"/>
      <c r="E280" s="268"/>
      <c r="F280" s="268"/>
      <c r="G280" s="268"/>
      <c r="H280" s="268"/>
      <c r="I280" s="268"/>
      <c r="J280" s="268"/>
    </row>
    <row r="281" spans="1:10" ht="51" x14ac:dyDescent="0.25">
      <c r="A281" s="40" t="s">
        <v>2909</v>
      </c>
      <c r="B281" s="39" t="s">
        <v>1296</v>
      </c>
      <c r="C281" s="238" t="s">
        <v>810</v>
      </c>
      <c r="D281" s="238" t="s">
        <v>26</v>
      </c>
      <c r="E281" s="238" t="s">
        <v>940</v>
      </c>
      <c r="F281" s="238" t="s">
        <v>941</v>
      </c>
      <c r="G281" s="13" t="s">
        <v>1076</v>
      </c>
      <c r="H281" s="3" t="s">
        <v>16</v>
      </c>
      <c r="I281" s="238" t="s">
        <v>942</v>
      </c>
      <c r="J281" s="238" t="s">
        <v>872</v>
      </c>
    </row>
    <row r="282" spans="1:10" ht="51" x14ac:dyDescent="0.25">
      <c r="A282" s="40" t="s">
        <v>2910</v>
      </c>
      <c r="B282" s="39" t="s">
        <v>1162</v>
      </c>
      <c r="C282" s="238" t="s">
        <v>810</v>
      </c>
      <c r="D282" s="238" t="s">
        <v>26</v>
      </c>
      <c r="E282" s="238" t="s">
        <v>940</v>
      </c>
      <c r="F282" s="238" t="s">
        <v>941</v>
      </c>
      <c r="G282" s="13" t="s">
        <v>1076</v>
      </c>
      <c r="H282" s="3" t="s">
        <v>16</v>
      </c>
      <c r="I282" s="238" t="s">
        <v>942</v>
      </c>
      <c r="J282" s="238" t="s">
        <v>872</v>
      </c>
    </row>
    <row r="283" spans="1:10" ht="59.25" customHeight="1" x14ac:dyDescent="0.25">
      <c r="A283" s="40" t="s">
        <v>2911</v>
      </c>
      <c r="B283" s="39" t="s">
        <v>943</v>
      </c>
      <c r="C283" s="238" t="s">
        <v>810</v>
      </c>
      <c r="D283" s="238" t="s">
        <v>21</v>
      </c>
      <c r="E283" s="229" t="s">
        <v>944</v>
      </c>
      <c r="F283" s="10" t="s">
        <v>945</v>
      </c>
      <c r="G283" s="13" t="s">
        <v>1076</v>
      </c>
      <c r="H283" s="3" t="s">
        <v>16</v>
      </c>
      <c r="I283" s="238" t="s">
        <v>660</v>
      </c>
      <c r="J283" s="238" t="s">
        <v>872</v>
      </c>
    </row>
    <row r="284" spans="1:10" ht="59.25" customHeight="1" x14ac:dyDescent="0.25">
      <c r="A284" s="40" t="s">
        <v>2912</v>
      </c>
      <c r="B284" s="39" t="s">
        <v>1196</v>
      </c>
      <c r="C284" s="238" t="s">
        <v>810</v>
      </c>
      <c r="D284" s="238" t="s">
        <v>26</v>
      </c>
      <c r="E284" s="229" t="s">
        <v>1197</v>
      </c>
      <c r="F284" s="10" t="s">
        <v>1327</v>
      </c>
      <c r="G284" s="13" t="s">
        <v>1076</v>
      </c>
      <c r="H284" s="3" t="s">
        <v>16</v>
      </c>
      <c r="I284" s="238" t="s">
        <v>660</v>
      </c>
      <c r="J284" s="238" t="s">
        <v>872</v>
      </c>
    </row>
    <row r="285" spans="1:10" ht="86.25" customHeight="1" x14ac:dyDescent="0.25">
      <c r="A285" s="40" t="s">
        <v>2913</v>
      </c>
      <c r="B285" s="40" t="s">
        <v>1355</v>
      </c>
      <c r="C285" s="238" t="s">
        <v>921</v>
      </c>
      <c r="D285" s="238" t="s">
        <v>51</v>
      </c>
      <c r="E285" s="229" t="s">
        <v>1437</v>
      </c>
      <c r="F285" s="10" t="s">
        <v>1435</v>
      </c>
      <c r="G285" s="10" t="s">
        <v>1076</v>
      </c>
      <c r="H285" s="10" t="s">
        <v>16</v>
      </c>
      <c r="I285" s="238" t="s">
        <v>660</v>
      </c>
      <c r="J285" s="238" t="s">
        <v>872</v>
      </c>
    </row>
    <row r="286" spans="1:10" ht="24.95" customHeight="1" x14ac:dyDescent="0.25">
      <c r="A286" s="268" t="s">
        <v>244</v>
      </c>
      <c r="B286" s="268"/>
      <c r="C286" s="268"/>
      <c r="D286" s="268"/>
      <c r="E286" s="268"/>
      <c r="F286" s="268"/>
      <c r="G286" s="268"/>
      <c r="H286" s="268"/>
      <c r="I286" s="268"/>
      <c r="J286" s="268"/>
    </row>
    <row r="287" spans="1:10" ht="89.25" x14ac:dyDescent="0.25">
      <c r="A287" s="40" t="s">
        <v>2914</v>
      </c>
      <c r="B287" s="39" t="s">
        <v>1163</v>
      </c>
      <c r="C287" s="238" t="s">
        <v>805</v>
      </c>
      <c r="D287" s="238" t="s">
        <v>21</v>
      </c>
      <c r="E287" s="238" t="s">
        <v>946</v>
      </c>
      <c r="F287" s="238" t="s">
        <v>947</v>
      </c>
      <c r="G287" s="1" t="s">
        <v>648</v>
      </c>
      <c r="H287" s="3" t="s">
        <v>16</v>
      </c>
      <c r="I287" s="238" t="s">
        <v>676</v>
      </c>
      <c r="J287" s="238" t="s">
        <v>658</v>
      </c>
    </row>
    <row r="288" spans="1:10" ht="51" x14ac:dyDescent="0.25">
      <c r="A288" s="40" t="s">
        <v>2915</v>
      </c>
      <c r="B288" s="39" t="s">
        <v>1163</v>
      </c>
      <c r="C288" s="238" t="s">
        <v>805</v>
      </c>
      <c r="D288" s="238" t="s">
        <v>26</v>
      </c>
      <c r="E288" s="238" t="s">
        <v>1183</v>
      </c>
      <c r="F288" s="238" t="s">
        <v>1184</v>
      </c>
      <c r="G288" s="1" t="s">
        <v>648</v>
      </c>
      <c r="H288" s="3" t="s">
        <v>16</v>
      </c>
      <c r="I288" s="238" t="s">
        <v>676</v>
      </c>
      <c r="J288" s="238" t="s">
        <v>658</v>
      </c>
    </row>
    <row r="289" spans="1:10" ht="102" x14ac:dyDescent="0.25">
      <c r="A289" s="40" t="s">
        <v>2916</v>
      </c>
      <c r="B289" s="39" t="s">
        <v>948</v>
      </c>
      <c r="C289" s="238" t="s">
        <v>805</v>
      </c>
      <c r="D289" s="238" t="s">
        <v>21</v>
      </c>
      <c r="E289" s="238" t="s">
        <v>949</v>
      </c>
      <c r="F289" s="238" t="s">
        <v>950</v>
      </c>
      <c r="G289" s="1" t="s">
        <v>648</v>
      </c>
      <c r="H289" s="3" t="s">
        <v>16</v>
      </c>
      <c r="I289" s="238" t="s">
        <v>676</v>
      </c>
      <c r="J289" s="238" t="s">
        <v>658</v>
      </c>
    </row>
    <row r="290" spans="1:10" ht="51" x14ac:dyDescent="0.25">
      <c r="A290" s="40" t="s">
        <v>2917</v>
      </c>
      <c r="B290" s="39" t="s">
        <v>948</v>
      </c>
      <c r="C290" s="238" t="s">
        <v>805</v>
      </c>
      <c r="D290" s="238" t="s">
        <v>26</v>
      </c>
      <c r="E290" s="223" t="s">
        <v>1185</v>
      </c>
      <c r="F290" s="238" t="s">
        <v>1186</v>
      </c>
      <c r="G290" s="1" t="s">
        <v>648</v>
      </c>
      <c r="H290" s="3" t="s">
        <v>16</v>
      </c>
      <c r="I290" s="238" t="s">
        <v>676</v>
      </c>
      <c r="J290" s="238" t="s">
        <v>658</v>
      </c>
    </row>
    <row r="291" spans="1:10" ht="51" x14ac:dyDescent="0.25">
      <c r="A291" s="40" t="s">
        <v>2918</v>
      </c>
      <c r="B291" s="39" t="s">
        <v>951</v>
      </c>
      <c r="C291" s="238" t="s">
        <v>805</v>
      </c>
      <c r="D291" s="238" t="s">
        <v>84</v>
      </c>
      <c r="E291" s="229" t="s">
        <v>952</v>
      </c>
      <c r="F291" s="10" t="s">
        <v>953</v>
      </c>
      <c r="G291" s="13" t="s">
        <v>1076</v>
      </c>
      <c r="H291" s="3" t="s">
        <v>16</v>
      </c>
      <c r="I291" s="238" t="s">
        <v>660</v>
      </c>
      <c r="J291" s="238" t="s">
        <v>808</v>
      </c>
    </row>
    <row r="292" spans="1:10" ht="89.25" x14ac:dyDescent="0.25">
      <c r="A292" s="40" t="s">
        <v>2919</v>
      </c>
      <c r="B292" s="39" t="s">
        <v>954</v>
      </c>
      <c r="C292" s="238" t="s">
        <v>805</v>
      </c>
      <c r="D292" s="238" t="s">
        <v>1053</v>
      </c>
      <c r="E292" s="238" t="s">
        <v>955</v>
      </c>
      <c r="F292" s="238" t="s">
        <v>956</v>
      </c>
      <c r="G292" s="13" t="s">
        <v>1080</v>
      </c>
      <c r="H292" s="3" t="s">
        <v>16</v>
      </c>
      <c r="I292" s="238" t="s">
        <v>1099</v>
      </c>
      <c r="J292" s="238" t="s">
        <v>823</v>
      </c>
    </row>
    <row r="293" spans="1:10" ht="38.25" x14ac:dyDescent="0.25">
      <c r="A293" s="40" t="s">
        <v>2920</v>
      </c>
      <c r="B293" s="39" t="s">
        <v>1297</v>
      </c>
      <c r="C293" s="238" t="s">
        <v>805</v>
      </c>
      <c r="D293" s="238" t="s">
        <v>84</v>
      </c>
      <c r="E293" s="229" t="s">
        <v>957</v>
      </c>
      <c r="F293" s="10" t="s">
        <v>958</v>
      </c>
      <c r="G293" s="13" t="s">
        <v>1076</v>
      </c>
      <c r="H293" s="3" t="s">
        <v>16</v>
      </c>
      <c r="I293" s="238" t="s">
        <v>509</v>
      </c>
      <c r="J293" s="238" t="s">
        <v>959</v>
      </c>
    </row>
    <row r="294" spans="1:10" ht="38.25" x14ac:dyDescent="0.25">
      <c r="A294" s="40" t="s">
        <v>2921</v>
      </c>
      <c r="B294" s="39" t="s">
        <v>1164</v>
      </c>
      <c r="C294" s="238" t="s">
        <v>805</v>
      </c>
      <c r="D294" s="238" t="s">
        <v>84</v>
      </c>
      <c r="E294" s="229" t="s">
        <v>957</v>
      </c>
      <c r="F294" s="10" t="s">
        <v>958</v>
      </c>
      <c r="G294" s="13" t="s">
        <v>1076</v>
      </c>
      <c r="H294" s="3" t="s">
        <v>16</v>
      </c>
      <c r="I294" s="238" t="s">
        <v>509</v>
      </c>
      <c r="J294" s="238" t="s">
        <v>959</v>
      </c>
    </row>
    <row r="295" spans="1:10" ht="102" x14ac:dyDescent="0.25">
      <c r="A295" s="40" t="s">
        <v>2922</v>
      </c>
      <c r="B295" s="39" t="s">
        <v>960</v>
      </c>
      <c r="C295" s="238" t="s">
        <v>805</v>
      </c>
      <c r="D295" s="238" t="s">
        <v>21</v>
      </c>
      <c r="E295" s="229" t="s">
        <v>961</v>
      </c>
      <c r="F295" s="10" t="s">
        <v>962</v>
      </c>
      <c r="G295" s="13" t="s">
        <v>1076</v>
      </c>
      <c r="H295" s="3" t="s">
        <v>16</v>
      </c>
      <c r="I295" s="238" t="s">
        <v>87</v>
      </c>
      <c r="J295" s="238" t="s">
        <v>963</v>
      </c>
    </row>
    <row r="296" spans="1:10" ht="63.75" x14ac:dyDescent="0.25">
      <c r="A296" s="40" t="s">
        <v>2923</v>
      </c>
      <c r="B296" s="39" t="s">
        <v>1165</v>
      </c>
      <c r="C296" s="238" t="s">
        <v>805</v>
      </c>
      <c r="D296" s="238" t="s">
        <v>1053</v>
      </c>
      <c r="E296" s="229" t="s">
        <v>1187</v>
      </c>
      <c r="F296" s="10" t="s">
        <v>1188</v>
      </c>
      <c r="G296" s="13" t="s">
        <v>1076</v>
      </c>
      <c r="H296" s="3" t="s">
        <v>16</v>
      </c>
      <c r="I296" s="238" t="s">
        <v>87</v>
      </c>
      <c r="J296" s="238" t="s">
        <v>963</v>
      </c>
    </row>
    <row r="297" spans="1:10" ht="76.5" x14ac:dyDescent="0.25">
      <c r="A297" s="40" t="s">
        <v>2924</v>
      </c>
      <c r="B297" s="39" t="s">
        <v>964</v>
      </c>
      <c r="C297" s="238" t="s">
        <v>805</v>
      </c>
      <c r="D297" s="238" t="s">
        <v>21</v>
      </c>
      <c r="E297" s="229" t="s">
        <v>965</v>
      </c>
      <c r="F297" s="10" t="s">
        <v>966</v>
      </c>
      <c r="G297" s="13" t="s">
        <v>1076</v>
      </c>
      <c r="H297" s="3" t="s">
        <v>16</v>
      </c>
      <c r="I297" s="238" t="s">
        <v>87</v>
      </c>
      <c r="J297" s="238" t="s">
        <v>963</v>
      </c>
    </row>
    <row r="298" spans="1:10" ht="38.25" x14ac:dyDescent="0.25">
      <c r="A298" s="40" t="s">
        <v>2925</v>
      </c>
      <c r="B298" s="39" t="s">
        <v>1166</v>
      </c>
      <c r="C298" s="238" t="s">
        <v>805</v>
      </c>
      <c r="D298" s="238" t="s">
        <v>1053</v>
      </c>
      <c r="E298" s="229" t="s">
        <v>1189</v>
      </c>
      <c r="F298" s="10" t="s">
        <v>1190</v>
      </c>
      <c r="G298" s="13" t="s">
        <v>1076</v>
      </c>
      <c r="H298" s="3" t="s">
        <v>16</v>
      </c>
      <c r="I298" s="238" t="s">
        <v>87</v>
      </c>
      <c r="J298" s="238" t="s">
        <v>963</v>
      </c>
    </row>
    <row r="299" spans="1:10" ht="15" x14ac:dyDescent="0.25">
      <c r="A299" s="353" t="s">
        <v>1833</v>
      </c>
      <c r="B299" s="354"/>
      <c r="C299" s="354"/>
      <c r="D299" s="354"/>
      <c r="E299" s="354"/>
      <c r="F299" s="354"/>
      <c r="G299" s="354"/>
      <c r="H299" s="354"/>
      <c r="I299" s="354"/>
      <c r="J299" s="355"/>
    </row>
    <row r="300" spans="1:10" ht="51" x14ac:dyDescent="0.25">
      <c r="A300" s="40" t="s">
        <v>2926</v>
      </c>
      <c r="B300" s="39" t="s">
        <v>1834</v>
      </c>
      <c r="C300" s="238" t="s">
        <v>805</v>
      </c>
      <c r="D300" s="238" t="s">
        <v>1053</v>
      </c>
      <c r="E300" s="229" t="s">
        <v>890</v>
      </c>
      <c r="F300" s="10" t="s">
        <v>891</v>
      </c>
      <c r="G300" s="13" t="s">
        <v>1080</v>
      </c>
      <c r="H300" s="3" t="s">
        <v>16</v>
      </c>
      <c r="I300" s="238" t="s">
        <v>2806</v>
      </c>
      <c r="J300" s="238" t="s">
        <v>2807</v>
      </c>
    </row>
    <row r="301" spans="1:10" ht="38.25" x14ac:dyDescent="0.25">
      <c r="A301" s="40" t="s">
        <v>2928</v>
      </c>
      <c r="B301" s="39" t="s">
        <v>1835</v>
      </c>
      <c r="C301" s="238" t="s">
        <v>805</v>
      </c>
      <c r="D301" s="238" t="s">
        <v>1053</v>
      </c>
      <c r="E301" s="229" t="s">
        <v>2808</v>
      </c>
      <c r="F301" s="10" t="s">
        <v>2809</v>
      </c>
      <c r="G301" s="13" t="s">
        <v>1080</v>
      </c>
      <c r="H301" s="3" t="s">
        <v>16</v>
      </c>
      <c r="I301" s="238" t="s">
        <v>1415</v>
      </c>
      <c r="J301" s="238" t="s">
        <v>658</v>
      </c>
    </row>
    <row r="302" spans="1:10" ht="89.25" x14ac:dyDescent="0.25">
      <c r="A302" s="40" t="s">
        <v>2927</v>
      </c>
      <c r="B302" s="39" t="s">
        <v>1836</v>
      </c>
      <c r="C302" s="238" t="s">
        <v>805</v>
      </c>
      <c r="D302" s="238" t="s">
        <v>1053</v>
      </c>
      <c r="E302" s="229" t="s">
        <v>2810</v>
      </c>
      <c r="F302" s="10" t="s">
        <v>2811</v>
      </c>
      <c r="G302" s="13" t="s">
        <v>1080</v>
      </c>
      <c r="H302" s="3" t="s">
        <v>16</v>
      </c>
      <c r="I302" s="238" t="s">
        <v>2817</v>
      </c>
      <c r="J302" s="238" t="s">
        <v>658</v>
      </c>
    </row>
    <row r="303" spans="1:10" ht="51" x14ac:dyDescent="0.25">
      <c r="A303" s="40" t="s">
        <v>2929</v>
      </c>
      <c r="B303" s="39" t="s">
        <v>1837</v>
      </c>
      <c r="C303" s="238" t="s">
        <v>805</v>
      </c>
      <c r="D303" s="238" t="s">
        <v>1053</v>
      </c>
      <c r="E303" s="229" t="s">
        <v>2813</v>
      </c>
      <c r="F303" s="10" t="s">
        <v>2814</v>
      </c>
      <c r="G303" s="13" t="s">
        <v>1080</v>
      </c>
      <c r="H303" s="3" t="s">
        <v>16</v>
      </c>
      <c r="I303" s="238" t="s">
        <v>909</v>
      </c>
      <c r="J303" s="238" t="s">
        <v>823</v>
      </c>
    </row>
    <row r="304" spans="1:10" ht="63.75" x14ac:dyDescent="0.25">
      <c r="A304" s="40" t="s">
        <v>2930</v>
      </c>
      <c r="B304" s="39" t="s">
        <v>1838</v>
      </c>
      <c r="C304" s="238" t="s">
        <v>805</v>
      </c>
      <c r="D304" s="238" t="s">
        <v>1053</v>
      </c>
      <c r="E304" s="229" t="s">
        <v>2815</v>
      </c>
      <c r="F304" s="10" t="s">
        <v>2816</v>
      </c>
      <c r="G304" s="13" t="s">
        <v>1080</v>
      </c>
      <c r="H304" s="3" t="s">
        <v>16</v>
      </c>
      <c r="I304" s="238" t="s">
        <v>2812</v>
      </c>
      <c r="J304" s="238" t="s">
        <v>658</v>
      </c>
    </row>
    <row r="305" spans="1:10" ht="24.95" customHeight="1" x14ac:dyDescent="0.25">
      <c r="A305" s="268" t="s">
        <v>265</v>
      </c>
      <c r="B305" s="268"/>
      <c r="C305" s="268"/>
      <c r="D305" s="268"/>
      <c r="E305" s="268"/>
      <c r="F305" s="268"/>
      <c r="G305" s="268"/>
      <c r="H305" s="268"/>
      <c r="I305" s="268"/>
      <c r="J305" s="268"/>
    </row>
    <row r="306" spans="1:10" ht="63.75" x14ac:dyDescent="0.25">
      <c r="A306" s="40" t="s">
        <v>2931</v>
      </c>
      <c r="B306" s="39" t="s">
        <v>1238</v>
      </c>
      <c r="C306" s="238" t="s">
        <v>921</v>
      </c>
      <c r="D306" s="238" t="s">
        <v>21</v>
      </c>
      <c r="E306" s="229" t="s">
        <v>967</v>
      </c>
      <c r="F306" s="10" t="s">
        <v>968</v>
      </c>
      <c r="G306" s="13" t="s">
        <v>1076</v>
      </c>
      <c r="H306" s="3" t="s">
        <v>16</v>
      </c>
      <c r="I306" s="238" t="s">
        <v>509</v>
      </c>
      <c r="J306" s="238" t="s">
        <v>963</v>
      </c>
    </row>
    <row r="307" spans="1:10" ht="51" x14ac:dyDescent="0.25">
      <c r="A307" s="40" t="s">
        <v>2932</v>
      </c>
      <c r="B307" s="39" t="s">
        <v>1439</v>
      </c>
      <c r="C307" s="238" t="s">
        <v>810</v>
      </c>
      <c r="D307" s="238" t="s">
        <v>26</v>
      </c>
      <c r="E307" s="229" t="s">
        <v>1441</v>
      </c>
      <c r="F307" s="10" t="s">
        <v>1442</v>
      </c>
      <c r="G307" s="13" t="s">
        <v>1076</v>
      </c>
      <c r="H307" s="3" t="s">
        <v>16</v>
      </c>
      <c r="I307" s="238" t="s">
        <v>1440</v>
      </c>
      <c r="J307" s="238" t="s">
        <v>823</v>
      </c>
    </row>
    <row r="308" spans="1:10" ht="51" x14ac:dyDescent="0.25">
      <c r="A308" s="40" t="s">
        <v>2933</v>
      </c>
      <c r="B308" s="39" t="s">
        <v>969</v>
      </c>
      <c r="C308" s="238" t="s">
        <v>921</v>
      </c>
      <c r="D308" s="238" t="s">
        <v>21</v>
      </c>
      <c r="E308" s="229" t="s">
        <v>970</v>
      </c>
      <c r="F308" s="10" t="s">
        <v>971</v>
      </c>
      <c r="G308" s="13" t="s">
        <v>1076</v>
      </c>
      <c r="H308" s="3" t="s">
        <v>16</v>
      </c>
      <c r="I308" s="238" t="s">
        <v>509</v>
      </c>
      <c r="J308" s="238" t="s">
        <v>963</v>
      </c>
    </row>
    <row r="309" spans="1:10" ht="24.95" customHeight="1" x14ac:dyDescent="0.25">
      <c r="A309" s="268" t="s">
        <v>272</v>
      </c>
      <c r="B309" s="268"/>
      <c r="C309" s="268"/>
      <c r="D309" s="268"/>
      <c r="E309" s="268"/>
      <c r="F309" s="268"/>
      <c r="G309" s="268"/>
      <c r="H309" s="268"/>
      <c r="I309" s="268"/>
      <c r="J309" s="268"/>
    </row>
    <row r="310" spans="1:10" ht="38.25" x14ac:dyDescent="0.25">
      <c r="A310" s="40" t="s">
        <v>2934</v>
      </c>
      <c r="B310" s="39" t="s">
        <v>972</v>
      </c>
      <c r="C310" s="238" t="s">
        <v>810</v>
      </c>
      <c r="D310" s="238" t="s">
        <v>21</v>
      </c>
      <c r="E310" s="229" t="s">
        <v>973</v>
      </c>
      <c r="F310" s="10" t="s">
        <v>974</v>
      </c>
      <c r="G310" s="13" t="s">
        <v>1076</v>
      </c>
      <c r="H310" s="3" t="s">
        <v>16</v>
      </c>
      <c r="I310" s="238" t="s">
        <v>975</v>
      </c>
      <c r="J310" s="238" t="s">
        <v>963</v>
      </c>
    </row>
    <row r="311" spans="1:10" ht="38.25" x14ac:dyDescent="0.25">
      <c r="A311" s="40" t="s">
        <v>2935</v>
      </c>
      <c r="B311" s="39" t="s">
        <v>972</v>
      </c>
      <c r="C311" s="238" t="s">
        <v>810</v>
      </c>
      <c r="D311" s="238" t="s">
        <v>84</v>
      </c>
      <c r="E311" s="229" t="s">
        <v>1191</v>
      </c>
      <c r="F311" s="10" t="s">
        <v>1192</v>
      </c>
      <c r="G311" s="13" t="s">
        <v>1076</v>
      </c>
      <c r="H311" s="3" t="s">
        <v>16</v>
      </c>
      <c r="I311" s="238" t="s">
        <v>1246</v>
      </c>
      <c r="J311" s="238" t="s">
        <v>963</v>
      </c>
    </row>
    <row r="312" spans="1:10" ht="38.25" x14ac:dyDescent="0.25">
      <c r="A312" s="40" t="s">
        <v>2936</v>
      </c>
      <c r="B312" s="39" t="s">
        <v>1298</v>
      </c>
      <c r="C312" s="238" t="s">
        <v>810</v>
      </c>
      <c r="D312" s="238" t="s">
        <v>26</v>
      </c>
      <c r="E312" s="229" t="s">
        <v>1139</v>
      </c>
      <c r="F312" s="239" t="s">
        <v>1140</v>
      </c>
      <c r="G312" s="13" t="s">
        <v>1077</v>
      </c>
      <c r="H312" s="3" t="s">
        <v>16</v>
      </c>
      <c r="I312" s="238" t="s">
        <v>1246</v>
      </c>
      <c r="J312" s="238" t="s">
        <v>823</v>
      </c>
    </row>
    <row r="313" spans="1:10" ht="38.25" x14ac:dyDescent="0.25">
      <c r="A313" s="40" t="s">
        <v>2937</v>
      </c>
      <c r="B313" s="39" t="s">
        <v>1168</v>
      </c>
      <c r="C313" s="238" t="s">
        <v>810</v>
      </c>
      <c r="D313" s="238" t="s">
        <v>26</v>
      </c>
      <c r="E313" s="229" t="s">
        <v>1139</v>
      </c>
      <c r="F313" s="239" t="s">
        <v>1140</v>
      </c>
      <c r="G313" s="13" t="s">
        <v>1077</v>
      </c>
      <c r="H313" s="3" t="s">
        <v>16</v>
      </c>
      <c r="I313" s="238" t="s">
        <v>1246</v>
      </c>
      <c r="J313" s="238" t="s">
        <v>823</v>
      </c>
    </row>
    <row r="314" spans="1:10" ht="39.75" x14ac:dyDescent="0.25">
      <c r="A314" s="40" t="s">
        <v>2938</v>
      </c>
      <c r="B314" s="39" t="s">
        <v>1299</v>
      </c>
      <c r="C314" s="238" t="s">
        <v>810</v>
      </c>
      <c r="D314" s="238" t="s">
        <v>26</v>
      </c>
      <c r="E314" s="229" t="s">
        <v>1141</v>
      </c>
      <c r="F314" s="239" t="s">
        <v>1144</v>
      </c>
      <c r="G314" s="13" t="s">
        <v>1080</v>
      </c>
      <c r="H314" s="3" t="s">
        <v>16</v>
      </c>
      <c r="I314" s="238" t="s">
        <v>1328</v>
      </c>
      <c r="J314" s="238" t="s">
        <v>823</v>
      </c>
    </row>
    <row r="315" spans="1:10" ht="51" x14ac:dyDescent="0.25">
      <c r="A315" s="40" t="s">
        <v>2939</v>
      </c>
      <c r="B315" s="39" t="s">
        <v>1167</v>
      </c>
      <c r="C315" s="238" t="s">
        <v>810</v>
      </c>
      <c r="D315" s="238" t="s">
        <v>26</v>
      </c>
      <c r="E315" s="229" t="s">
        <v>1141</v>
      </c>
      <c r="F315" s="239" t="s">
        <v>1144</v>
      </c>
      <c r="G315" s="13" t="s">
        <v>1080</v>
      </c>
      <c r="H315" s="3" t="s">
        <v>16</v>
      </c>
      <c r="I315" s="238" t="s">
        <v>1246</v>
      </c>
      <c r="J315" s="238" t="s">
        <v>823</v>
      </c>
    </row>
    <row r="316" spans="1:10" ht="89.25" x14ac:dyDescent="0.25">
      <c r="A316" s="40" t="s">
        <v>2940</v>
      </c>
      <c r="B316" s="39" t="s">
        <v>1356</v>
      </c>
      <c r="C316" s="238" t="s">
        <v>921</v>
      </c>
      <c r="D316" s="238" t="s">
        <v>51</v>
      </c>
      <c r="E316" s="3" t="s">
        <v>1371</v>
      </c>
      <c r="F316" s="239" t="s">
        <v>1461</v>
      </c>
      <c r="G316" s="13" t="s">
        <v>1080</v>
      </c>
      <c r="H316" s="3" t="s">
        <v>16</v>
      </c>
      <c r="I316" s="238" t="s">
        <v>1246</v>
      </c>
      <c r="J316" s="238" t="s">
        <v>823</v>
      </c>
    </row>
    <row r="317" spans="1:10" ht="76.5" x14ac:dyDescent="0.25">
      <c r="A317" s="40" t="s">
        <v>2941</v>
      </c>
      <c r="B317" s="39" t="s">
        <v>1514</v>
      </c>
      <c r="C317" s="238" t="s">
        <v>921</v>
      </c>
      <c r="D317" s="238" t="s">
        <v>21</v>
      </c>
      <c r="E317" s="3" t="s">
        <v>1482</v>
      </c>
      <c r="F317" s="239" t="s">
        <v>1483</v>
      </c>
      <c r="G317" s="13" t="s">
        <v>1076</v>
      </c>
      <c r="H317" s="3" t="s">
        <v>16</v>
      </c>
      <c r="I317" s="238" t="s">
        <v>871</v>
      </c>
      <c r="J317" s="238" t="s">
        <v>872</v>
      </c>
    </row>
    <row r="318" spans="1:10" ht="76.5" x14ac:dyDescent="0.25">
      <c r="A318" s="40" t="s">
        <v>2942</v>
      </c>
      <c r="B318" s="39" t="s">
        <v>1513</v>
      </c>
      <c r="C318" s="238" t="s">
        <v>921</v>
      </c>
      <c r="D318" s="238" t="s">
        <v>21</v>
      </c>
      <c r="E318" s="3" t="s">
        <v>1484</v>
      </c>
      <c r="F318" s="239" t="s">
        <v>1485</v>
      </c>
      <c r="G318" s="13" t="s">
        <v>1076</v>
      </c>
      <c r="H318" s="3" t="s">
        <v>16</v>
      </c>
      <c r="I318" s="238" t="s">
        <v>871</v>
      </c>
      <c r="J318" s="238" t="s">
        <v>872</v>
      </c>
    </row>
    <row r="319" spans="1:10" ht="51" x14ac:dyDescent="0.25">
      <c r="A319" s="40" t="s">
        <v>2943</v>
      </c>
      <c r="B319" s="39" t="s">
        <v>1479</v>
      </c>
      <c r="C319" s="238" t="s">
        <v>921</v>
      </c>
      <c r="D319" s="238" t="s">
        <v>1053</v>
      </c>
      <c r="E319" s="3" t="s">
        <v>1516</v>
      </c>
      <c r="F319" s="239" t="s">
        <v>1517</v>
      </c>
      <c r="G319" s="13" t="s">
        <v>1076</v>
      </c>
      <c r="H319" s="3" t="s">
        <v>16</v>
      </c>
      <c r="I319" s="238" t="s">
        <v>871</v>
      </c>
      <c r="J319" s="238" t="s">
        <v>872</v>
      </c>
    </row>
    <row r="320" spans="1:10" ht="24.95" customHeight="1" x14ac:dyDescent="0.25">
      <c r="A320" s="350" t="s">
        <v>277</v>
      </c>
      <c r="B320" s="351"/>
      <c r="C320" s="351"/>
      <c r="D320" s="351"/>
      <c r="E320" s="351"/>
      <c r="F320" s="351"/>
      <c r="G320" s="351"/>
      <c r="H320" s="351"/>
      <c r="I320" s="351"/>
      <c r="J320" s="352"/>
    </row>
    <row r="321" spans="1:10" ht="38.25" x14ac:dyDescent="0.25">
      <c r="A321" s="38" t="s">
        <v>2944</v>
      </c>
      <c r="B321" s="39" t="s">
        <v>976</v>
      </c>
      <c r="C321" s="238" t="s">
        <v>921</v>
      </c>
      <c r="D321" s="238" t="s">
        <v>21</v>
      </c>
      <c r="E321" s="3" t="s">
        <v>977</v>
      </c>
      <c r="F321" s="10" t="s">
        <v>978</v>
      </c>
      <c r="G321" s="13" t="s">
        <v>1076</v>
      </c>
      <c r="H321" s="3" t="s">
        <v>16</v>
      </c>
      <c r="I321" s="238" t="s">
        <v>87</v>
      </c>
      <c r="J321" s="238" t="s">
        <v>963</v>
      </c>
    </row>
    <row r="322" spans="1:10" ht="15" x14ac:dyDescent="0.25">
      <c r="A322" s="353" t="s">
        <v>1849</v>
      </c>
      <c r="B322" s="354"/>
      <c r="C322" s="354"/>
      <c r="D322" s="354"/>
      <c r="E322" s="354"/>
      <c r="F322" s="354"/>
      <c r="G322" s="354"/>
      <c r="H322" s="354"/>
      <c r="I322" s="354"/>
      <c r="J322" s="355"/>
    </row>
    <row r="323" spans="1:10" ht="63.75" x14ac:dyDescent="0.25">
      <c r="A323" s="38" t="s">
        <v>2946</v>
      </c>
      <c r="B323" s="39" t="s">
        <v>1850</v>
      </c>
      <c r="C323" s="238" t="s">
        <v>805</v>
      </c>
      <c r="D323" s="238" t="s">
        <v>1053</v>
      </c>
      <c r="E323" s="3" t="s">
        <v>2821</v>
      </c>
      <c r="F323" s="10" t="s">
        <v>2822</v>
      </c>
      <c r="G323" s="13" t="s">
        <v>1080</v>
      </c>
      <c r="H323" s="3" t="s">
        <v>1320</v>
      </c>
      <c r="I323" s="238" t="s">
        <v>2823</v>
      </c>
      <c r="J323" s="238" t="s">
        <v>2824</v>
      </c>
    </row>
    <row r="324" spans="1:10" ht="51" x14ac:dyDescent="0.25">
      <c r="A324" s="38" t="s">
        <v>2945</v>
      </c>
      <c r="B324" s="39" t="s">
        <v>1851</v>
      </c>
      <c r="C324" s="238" t="s">
        <v>805</v>
      </c>
      <c r="D324" s="238" t="s">
        <v>1053</v>
      </c>
      <c r="E324" s="229" t="s">
        <v>890</v>
      </c>
      <c r="F324" s="10" t="s">
        <v>891</v>
      </c>
      <c r="G324" s="13" t="s">
        <v>1080</v>
      </c>
      <c r="H324" s="3" t="s">
        <v>16</v>
      </c>
      <c r="I324" s="238" t="s">
        <v>2806</v>
      </c>
      <c r="J324" s="238" t="s">
        <v>2818</v>
      </c>
    </row>
    <row r="325" spans="1:10" ht="76.5" x14ac:dyDescent="0.25">
      <c r="A325" s="38" t="s">
        <v>2947</v>
      </c>
      <c r="B325" s="39" t="s">
        <v>1852</v>
      </c>
      <c r="C325" s="238" t="s">
        <v>805</v>
      </c>
      <c r="D325" s="238" t="s">
        <v>1053</v>
      </c>
      <c r="E325" s="3" t="s">
        <v>2819</v>
      </c>
      <c r="F325" s="10" t="s">
        <v>2820</v>
      </c>
      <c r="G325" s="13" t="s">
        <v>1080</v>
      </c>
      <c r="H325" s="3" t="s">
        <v>16</v>
      </c>
      <c r="I325" s="238" t="s">
        <v>909</v>
      </c>
      <c r="J325" s="238" t="s">
        <v>823</v>
      </c>
    </row>
    <row r="326" spans="1:10" ht="24.95" customHeight="1" x14ac:dyDescent="0.25">
      <c r="A326" s="268" t="s">
        <v>283</v>
      </c>
      <c r="B326" s="268"/>
      <c r="C326" s="268"/>
      <c r="D326" s="268"/>
      <c r="E326" s="268"/>
      <c r="F326" s="268"/>
      <c r="G326" s="268"/>
      <c r="H326" s="268"/>
      <c r="I326" s="268"/>
      <c r="J326" s="268"/>
    </row>
    <row r="327" spans="1:10" ht="76.5" x14ac:dyDescent="0.25">
      <c r="A327" s="38" t="s">
        <v>2948</v>
      </c>
      <c r="B327" s="39" t="s">
        <v>979</v>
      </c>
      <c r="C327" s="238" t="s">
        <v>810</v>
      </c>
      <c r="D327" s="238" t="s">
        <v>1053</v>
      </c>
      <c r="E327" s="238" t="s">
        <v>980</v>
      </c>
      <c r="F327" s="238" t="s">
        <v>981</v>
      </c>
      <c r="G327" s="13" t="s">
        <v>1076</v>
      </c>
      <c r="H327" s="3" t="s">
        <v>16</v>
      </c>
      <c r="I327" s="238" t="s">
        <v>909</v>
      </c>
      <c r="J327" s="238" t="s">
        <v>982</v>
      </c>
    </row>
    <row r="328" spans="1:10" ht="38.25" x14ac:dyDescent="0.25">
      <c r="A328" s="38" t="s">
        <v>2949</v>
      </c>
      <c r="B328" s="39" t="s">
        <v>1357</v>
      </c>
      <c r="C328" s="238" t="s">
        <v>921</v>
      </c>
      <c r="D328" s="238" t="s">
        <v>1053</v>
      </c>
      <c r="E328" s="238" t="s">
        <v>1372</v>
      </c>
      <c r="F328" s="238" t="s">
        <v>1373</v>
      </c>
      <c r="G328" s="13" t="s">
        <v>1080</v>
      </c>
      <c r="H328" s="3" t="s">
        <v>16</v>
      </c>
      <c r="I328" s="238" t="s">
        <v>909</v>
      </c>
      <c r="J328" s="238" t="s">
        <v>1518</v>
      </c>
    </row>
    <row r="329" spans="1:10" ht="51" x14ac:dyDescent="0.25">
      <c r="A329" s="38" t="s">
        <v>2950</v>
      </c>
      <c r="B329" s="39" t="s">
        <v>1465</v>
      </c>
      <c r="C329" s="238" t="s">
        <v>921</v>
      </c>
      <c r="D329" s="238" t="s">
        <v>51</v>
      </c>
      <c r="E329" s="238" t="s">
        <v>1374</v>
      </c>
      <c r="F329" s="238" t="s">
        <v>1466</v>
      </c>
      <c r="G329" s="13" t="s">
        <v>1076</v>
      </c>
      <c r="H329" s="3" t="s">
        <v>16</v>
      </c>
      <c r="I329" s="238" t="s">
        <v>1415</v>
      </c>
      <c r="J329" s="238" t="s">
        <v>658</v>
      </c>
    </row>
    <row r="330" spans="1:10" ht="24.95" customHeight="1" x14ac:dyDescent="0.25">
      <c r="A330" s="350" t="s">
        <v>288</v>
      </c>
      <c r="B330" s="351"/>
      <c r="C330" s="351"/>
      <c r="D330" s="351"/>
      <c r="E330" s="351"/>
      <c r="F330" s="351"/>
      <c r="G330" s="351"/>
      <c r="H330" s="351"/>
      <c r="I330" s="351"/>
      <c r="J330" s="352"/>
    </row>
    <row r="331" spans="1:10" ht="25.5" x14ac:dyDescent="0.25">
      <c r="A331" s="38" t="s">
        <v>2951</v>
      </c>
      <c r="B331" s="39" t="s">
        <v>983</v>
      </c>
      <c r="C331" s="238" t="s">
        <v>921</v>
      </c>
      <c r="D331" s="238" t="s">
        <v>21</v>
      </c>
      <c r="E331" s="229" t="s">
        <v>984</v>
      </c>
      <c r="F331" s="10" t="s">
        <v>985</v>
      </c>
      <c r="G331" s="13" t="s">
        <v>1076</v>
      </c>
      <c r="H331" s="3" t="s">
        <v>16</v>
      </c>
      <c r="I331" s="238" t="s">
        <v>871</v>
      </c>
      <c r="J331" s="238" t="s">
        <v>872</v>
      </c>
    </row>
    <row r="332" spans="1:10" ht="24.95" customHeight="1" x14ac:dyDescent="0.25">
      <c r="A332" s="350" t="s">
        <v>294</v>
      </c>
      <c r="B332" s="351"/>
      <c r="C332" s="351"/>
      <c r="D332" s="351"/>
      <c r="E332" s="351"/>
      <c r="F332" s="351"/>
      <c r="G332" s="351"/>
      <c r="H332" s="351"/>
      <c r="I332" s="351"/>
      <c r="J332" s="352"/>
    </row>
    <row r="333" spans="1:10" ht="76.5" x14ac:dyDescent="0.25">
      <c r="A333" s="40" t="s">
        <v>2952</v>
      </c>
      <c r="B333" s="39" t="s">
        <v>83</v>
      </c>
      <c r="C333" s="238" t="s">
        <v>805</v>
      </c>
      <c r="D333" s="238" t="s">
        <v>84</v>
      </c>
      <c r="E333" s="238" t="s">
        <v>777</v>
      </c>
      <c r="F333" s="31" t="s">
        <v>778</v>
      </c>
      <c r="G333" s="42" t="s">
        <v>664</v>
      </c>
      <c r="H333" s="3" t="s">
        <v>16</v>
      </c>
      <c r="I333" s="238" t="s">
        <v>676</v>
      </c>
      <c r="J333" s="238" t="s">
        <v>658</v>
      </c>
    </row>
    <row r="334" spans="1:10" ht="38.25" x14ac:dyDescent="0.25">
      <c r="A334" s="40" t="s">
        <v>2953</v>
      </c>
      <c r="B334" s="39" t="s">
        <v>986</v>
      </c>
      <c r="C334" s="238" t="s">
        <v>805</v>
      </c>
      <c r="D334" s="238" t="s">
        <v>84</v>
      </c>
      <c r="E334" s="229" t="s">
        <v>987</v>
      </c>
      <c r="F334" s="10" t="s">
        <v>988</v>
      </c>
      <c r="G334" s="13" t="s">
        <v>664</v>
      </c>
      <c r="H334" s="3" t="s">
        <v>16</v>
      </c>
      <c r="I334" s="238" t="s">
        <v>676</v>
      </c>
      <c r="J334" s="238" t="s">
        <v>658</v>
      </c>
    </row>
    <row r="335" spans="1:10" ht="38.25" x14ac:dyDescent="0.25">
      <c r="A335" s="40" t="s">
        <v>2954</v>
      </c>
      <c r="B335" s="39" t="s">
        <v>989</v>
      </c>
      <c r="C335" s="238" t="s">
        <v>805</v>
      </c>
      <c r="D335" s="238" t="s">
        <v>84</v>
      </c>
      <c r="E335" s="229" t="s">
        <v>990</v>
      </c>
      <c r="F335" s="10" t="s">
        <v>991</v>
      </c>
      <c r="G335" s="13" t="s">
        <v>664</v>
      </c>
      <c r="H335" s="3" t="s">
        <v>16</v>
      </c>
      <c r="I335" s="238" t="s">
        <v>676</v>
      </c>
      <c r="J335" s="238" t="s">
        <v>658</v>
      </c>
    </row>
    <row r="336" spans="1:10" ht="15" x14ac:dyDescent="0.25">
      <c r="A336" s="353" t="s">
        <v>1839</v>
      </c>
      <c r="B336" s="354"/>
      <c r="C336" s="354"/>
      <c r="D336" s="354"/>
      <c r="E336" s="354"/>
      <c r="F336" s="354"/>
      <c r="G336" s="354"/>
      <c r="H336" s="354"/>
      <c r="I336" s="354"/>
      <c r="J336" s="355"/>
    </row>
    <row r="337" spans="1:10" ht="25.5" x14ac:dyDescent="0.25">
      <c r="A337" s="40" t="s">
        <v>2955</v>
      </c>
      <c r="B337" s="39" t="s">
        <v>1840</v>
      </c>
      <c r="C337" s="238" t="s">
        <v>805</v>
      </c>
      <c r="D337" s="238" t="s">
        <v>26</v>
      </c>
      <c r="E337" s="3" t="s">
        <v>2825</v>
      </c>
      <c r="F337" s="10" t="s">
        <v>2826</v>
      </c>
      <c r="G337" s="13" t="s">
        <v>1080</v>
      </c>
      <c r="H337" s="3" t="s">
        <v>16</v>
      </c>
      <c r="I337" s="238" t="s">
        <v>676</v>
      </c>
      <c r="J337" s="238" t="s">
        <v>658</v>
      </c>
    </row>
    <row r="338" spans="1:10" ht="38.25" x14ac:dyDescent="0.25">
      <c r="A338" s="40" t="s">
        <v>2956</v>
      </c>
      <c r="B338" s="39" t="s">
        <v>1841</v>
      </c>
      <c r="C338" s="238" t="s">
        <v>805</v>
      </c>
      <c r="D338" s="238" t="s">
        <v>1053</v>
      </c>
      <c r="E338" s="3" t="s">
        <v>2827</v>
      </c>
      <c r="F338" s="10" t="s">
        <v>2828</v>
      </c>
      <c r="G338" s="13" t="s">
        <v>1080</v>
      </c>
      <c r="H338" s="3" t="s">
        <v>16</v>
      </c>
      <c r="I338" s="238" t="s">
        <v>2829</v>
      </c>
      <c r="J338" s="238" t="s">
        <v>2830</v>
      </c>
    </row>
    <row r="339" spans="1:10" ht="38.25" x14ac:dyDescent="0.25">
      <c r="A339" s="40" t="s">
        <v>2957</v>
      </c>
      <c r="B339" s="39" t="s">
        <v>1842</v>
      </c>
      <c r="C339" s="238" t="s">
        <v>805</v>
      </c>
      <c r="D339" s="238" t="s">
        <v>26</v>
      </c>
      <c r="E339" s="3" t="s">
        <v>2831</v>
      </c>
      <c r="F339" s="10" t="s">
        <v>2832</v>
      </c>
      <c r="G339" s="13" t="s">
        <v>1080</v>
      </c>
      <c r="H339" s="3" t="s">
        <v>16</v>
      </c>
      <c r="I339" s="238" t="s">
        <v>676</v>
      </c>
      <c r="J339" s="238" t="s">
        <v>658</v>
      </c>
    </row>
    <row r="340" spans="1:10" ht="76.5" x14ac:dyDescent="0.25">
      <c r="A340" s="40" t="s">
        <v>2958</v>
      </c>
      <c r="B340" s="39" t="s">
        <v>1843</v>
      </c>
      <c r="C340" s="238" t="s">
        <v>805</v>
      </c>
      <c r="D340" s="238" t="s">
        <v>26</v>
      </c>
      <c r="E340" s="3" t="s">
        <v>2833</v>
      </c>
      <c r="F340" s="10" t="s">
        <v>2834</v>
      </c>
      <c r="G340" s="13" t="s">
        <v>1080</v>
      </c>
      <c r="H340" s="3" t="s">
        <v>16</v>
      </c>
      <c r="I340" s="238" t="s">
        <v>2835</v>
      </c>
      <c r="J340" s="238" t="s">
        <v>2830</v>
      </c>
    </row>
    <row r="341" spans="1:10" ht="51" x14ac:dyDescent="0.25">
      <c r="A341" s="40" t="s">
        <v>2959</v>
      </c>
      <c r="B341" s="39" t="s">
        <v>1844</v>
      </c>
      <c r="C341" s="238" t="s">
        <v>805</v>
      </c>
      <c r="D341" s="238" t="s">
        <v>1053</v>
      </c>
      <c r="E341" s="3" t="s">
        <v>890</v>
      </c>
      <c r="F341" s="10" t="s">
        <v>891</v>
      </c>
      <c r="G341" s="13" t="s">
        <v>1080</v>
      </c>
      <c r="H341" s="3" t="s">
        <v>16</v>
      </c>
      <c r="I341" s="238" t="s">
        <v>2836</v>
      </c>
      <c r="J341" s="238" t="s">
        <v>2837</v>
      </c>
    </row>
    <row r="342" spans="1:10" ht="63.75" x14ac:dyDescent="0.25">
      <c r="A342" s="40" t="s">
        <v>2960</v>
      </c>
      <c r="B342" s="39" t="s">
        <v>1845</v>
      </c>
      <c r="C342" s="238" t="s">
        <v>805</v>
      </c>
      <c r="D342" s="238" t="s">
        <v>1053</v>
      </c>
      <c r="E342" s="3" t="s">
        <v>2838</v>
      </c>
      <c r="F342" s="10" t="s">
        <v>2839</v>
      </c>
      <c r="G342" s="13" t="s">
        <v>1080</v>
      </c>
      <c r="H342" s="3" t="s">
        <v>16</v>
      </c>
      <c r="I342" s="238" t="s">
        <v>2840</v>
      </c>
      <c r="J342" s="238" t="s">
        <v>2841</v>
      </c>
    </row>
    <row r="343" spans="1:10" ht="51" x14ac:dyDescent="0.25">
      <c r="A343" s="40" t="s">
        <v>2961</v>
      </c>
      <c r="B343" s="39" t="s">
        <v>1846</v>
      </c>
      <c r="C343" s="238" t="s">
        <v>805</v>
      </c>
      <c r="D343" s="238" t="s">
        <v>26</v>
      </c>
      <c r="E343" s="3" t="s">
        <v>2842</v>
      </c>
      <c r="F343" s="10" t="s">
        <v>2843</v>
      </c>
      <c r="G343" s="13" t="s">
        <v>1080</v>
      </c>
      <c r="H343" s="3" t="s">
        <v>16</v>
      </c>
      <c r="I343" s="238" t="s">
        <v>2844</v>
      </c>
      <c r="J343" s="238" t="s">
        <v>2845</v>
      </c>
    </row>
    <row r="344" spans="1:10" ht="51" x14ac:dyDescent="0.25">
      <c r="A344" s="40" t="s">
        <v>2962</v>
      </c>
      <c r="B344" s="39" t="s">
        <v>1847</v>
      </c>
      <c r="C344" s="238" t="s">
        <v>805</v>
      </c>
      <c r="D344" s="238" t="s">
        <v>26</v>
      </c>
      <c r="E344" s="3" t="s">
        <v>2846</v>
      </c>
      <c r="F344" s="10" t="s">
        <v>2847</v>
      </c>
      <c r="G344" s="13" t="s">
        <v>1080</v>
      </c>
      <c r="H344" s="3" t="s">
        <v>16</v>
      </c>
      <c r="I344" s="238" t="s">
        <v>2848</v>
      </c>
      <c r="J344" s="238" t="s">
        <v>2845</v>
      </c>
    </row>
    <row r="345" spans="1:10" ht="63.75" x14ac:dyDescent="0.25">
      <c r="A345" s="40" t="s">
        <v>2963</v>
      </c>
      <c r="B345" s="39" t="s">
        <v>1848</v>
      </c>
      <c r="C345" s="238" t="s">
        <v>805</v>
      </c>
      <c r="D345" s="238" t="s">
        <v>26</v>
      </c>
      <c r="E345" s="3" t="s">
        <v>2849</v>
      </c>
      <c r="F345" s="10" t="s">
        <v>2850</v>
      </c>
      <c r="G345" s="13" t="s">
        <v>1080</v>
      </c>
      <c r="H345" s="3" t="s">
        <v>16</v>
      </c>
      <c r="I345" s="238" t="s">
        <v>2851</v>
      </c>
      <c r="J345" s="238" t="s">
        <v>2852</v>
      </c>
    </row>
    <row r="346" spans="1:10" ht="24.95" customHeight="1" x14ac:dyDescent="0.25">
      <c r="A346" s="350" t="s">
        <v>310</v>
      </c>
      <c r="B346" s="351"/>
      <c r="C346" s="351"/>
      <c r="D346" s="351"/>
      <c r="E346" s="351"/>
      <c r="F346" s="351"/>
      <c r="G346" s="351"/>
      <c r="H346" s="351"/>
      <c r="I346" s="351"/>
      <c r="J346" s="352"/>
    </row>
    <row r="347" spans="1:10" ht="114.75" x14ac:dyDescent="0.25">
      <c r="A347" s="40" t="s">
        <v>2964</v>
      </c>
      <c r="B347" s="39" t="s">
        <v>992</v>
      </c>
      <c r="C347" s="238" t="s">
        <v>810</v>
      </c>
      <c r="D347" s="238" t="s">
        <v>21</v>
      </c>
      <c r="E347" s="3" t="s">
        <v>993</v>
      </c>
      <c r="F347" s="10" t="s">
        <v>994</v>
      </c>
      <c r="G347" s="13" t="s">
        <v>1080</v>
      </c>
      <c r="H347" s="3" t="s">
        <v>16</v>
      </c>
      <c r="I347" s="238" t="s">
        <v>1100</v>
      </c>
      <c r="J347" s="238" t="s">
        <v>995</v>
      </c>
    </row>
    <row r="348" spans="1:10" ht="51" x14ac:dyDescent="0.25">
      <c r="A348" s="40" t="s">
        <v>2965</v>
      </c>
      <c r="B348" s="39" t="s">
        <v>1359</v>
      </c>
      <c r="C348" s="238" t="s">
        <v>921</v>
      </c>
      <c r="D348" s="238" t="s">
        <v>51</v>
      </c>
      <c r="E348" s="3" t="s">
        <v>1375</v>
      </c>
      <c r="F348" s="239" t="s">
        <v>1438</v>
      </c>
      <c r="G348" s="13" t="s">
        <v>1076</v>
      </c>
      <c r="H348" s="3" t="s">
        <v>16</v>
      </c>
      <c r="I348" s="238" t="s">
        <v>909</v>
      </c>
      <c r="J348" s="238" t="s">
        <v>658</v>
      </c>
    </row>
    <row r="349" spans="1:10" ht="24.95" customHeight="1" x14ac:dyDescent="0.25">
      <c r="A349" s="350" t="s">
        <v>315</v>
      </c>
      <c r="B349" s="351"/>
      <c r="C349" s="351"/>
      <c r="D349" s="351"/>
      <c r="E349" s="351"/>
      <c r="F349" s="351"/>
      <c r="G349" s="351"/>
      <c r="H349" s="351"/>
      <c r="I349" s="351"/>
      <c r="J349" s="352"/>
    </row>
    <row r="350" spans="1:10" ht="63.75" x14ac:dyDescent="0.25">
      <c r="A350" s="40" t="s">
        <v>2966</v>
      </c>
      <c r="B350" s="39" t="s">
        <v>1329</v>
      </c>
      <c r="C350" s="238" t="s">
        <v>805</v>
      </c>
      <c r="D350" s="239" t="s">
        <v>21</v>
      </c>
      <c r="E350" s="229" t="s">
        <v>996</v>
      </c>
      <c r="F350" s="10" t="s">
        <v>997</v>
      </c>
      <c r="G350" s="13" t="s">
        <v>1076</v>
      </c>
      <c r="H350" s="3" t="s">
        <v>16</v>
      </c>
      <c r="I350" s="238" t="s">
        <v>87</v>
      </c>
      <c r="J350" s="238" t="s">
        <v>808</v>
      </c>
    </row>
    <row r="351" spans="1:10" ht="63.75" x14ac:dyDescent="0.25">
      <c r="A351" s="40" t="s">
        <v>2967</v>
      </c>
      <c r="B351" s="39" t="s">
        <v>1213</v>
      </c>
      <c r="C351" s="238" t="s">
        <v>805</v>
      </c>
      <c r="D351" s="239" t="s">
        <v>21</v>
      </c>
      <c r="E351" s="229" t="s">
        <v>996</v>
      </c>
      <c r="F351" s="10" t="s">
        <v>997</v>
      </c>
      <c r="G351" s="13" t="s">
        <v>1076</v>
      </c>
      <c r="H351" s="3" t="s">
        <v>16</v>
      </c>
      <c r="I351" s="238" t="s">
        <v>87</v>
      </c>
      <c r="J351" s="238" t="s">
        <v>808</v>
      </c>
    </row>
    <row r="352" spans="1:10" ht="89.25" x14ac:dyDescent="0.25">
      <c r="A352" s="40" t="s">
        <v>2968</v>
      </c>
      <c r="B352" s="39" t="s">
        <v>1302</v>
      </c>
      <c r="C352" s="238" t="s">
        <v>805</v>
      </c>
      <c r="D352" s="239" t="s">
        <v>1053</v>
      </c>
      <c r="E352" s="239" t="s">
        <v>998</v>
      </c>
      <c r="F352" s="239" t="s">
        <v>999</v>
      </c>
      <c r="G352" s="13" t="s">
        <v>1076</v>
      </c>
      <c r="H352" s="3" t="s">
        <v>16</v>
      </c>
      <c r="I352" s="238" t="s">
        <v>87</v>
      </c>
      <c r="J352" s="238" t="s">
        <v>808</v>
      </c>
    </row>
    <row r="353" spans="1:10" ht="89.25" x14ac:dyDescent="0.25">
      <c r="A353" s="40" t="s">
        <v>2969</v>
      </c>
      <c r="B353" s="39" t="s">
        <v>1214</v>
      </c>
      <c r="C353" s="238" t="s">
        <v>805</v>
      </c>
      <c r="D353" s="239" t="s">
        <v>1053</v>
      </c>
      <c r="E353" s="239" t="s">
        <v>998</v>
      </c>
      <c r="F353" s="239" t="s">
        <v>999</v>
      </c>
      <c r="G353" s="13" t="s">
        <v>1076</v>
      </c>
      <c r="H353" s="3" t="s">
        <v>16</v>
      </c>
      <c r="I353" s="238" t="s">
        <v>87</v>
      </c>
      <c r="J353" s="238" t="s">
        <v>808</v>
      </c>
    </row>
    <row r="354" spans="1:10" ht="25.5" x14ac:dyDescent="0.25">
      <c r="A354" s="40" t="s">
        <v>2970</v>
      </c>
      <c r="B354" s="39" t="s">
        <v>1309</v>
      </c>
      <c r="C354" s="238" t="s">
        <v>805</v>
      </c>
      <c r="D354" s="239" t="s">
        <v>21</v>
      </c>
      <c r="E354" s="239" t="s">
        <v>1000</v>
      </c>
      <c r="F354" s="239" t="s">
        <v>1001</v>
      </c>
      <c r="G354" s="13" t="s">
        <v>1076</v>
      </c>
      <c r="H354" s="3" t="s">
        <v>16</v>
      </c>
      <c r="I354" s="238" t="s">
        <v>87</v>
      </c>
      <c r="J354" s="238" t="s">
        <v>808</v>
      </c>
    </row>
    <row r="355" spans="1:10" ht="25.5" x14ac:dyDescent="0.25">
      <c r="A355" s="40" t="s">
        <v>2971</v>
      </c>
      <c r="B355" s="39" t="s">
        <v>1215</v>
      </c>
      <c r="C355" s="238" t="s">
        <v>805</v>
      </c>
      <c r="D355" s="239" t="s">
        <v>21</v>
      </c>
      <c r="E355" s="239" t="s">
        <v>1000</v>
      </c>
      <c r="F355" s="239" t="s">
        <v>1001</v>
      </c>
      <c r="G355" s="13" t="s">
        <v>1076</v>
      </c>
      <c r="H355" s="3" t="s">
        <v>16</v>
      </c>
      <c r="I355" s="238" t="s">
        <v>87</v>
      </c>
      <c r="J355" s="238" t="s">
        <v>808</v>
      </c>
    </row>
    <row r="356" spans="1:10" ht="147.75" customHeight="1" x14ac:dyDescent="0.25">
      <c r="A356" s="40" t="s">
        <v>2972</v>
      </c>
      <c r="B356" s="39" t="s">
        <v>1002</v>
      </c>
      <c r="C356" s="238" t="s">
        <v>810</v>
      </c>
      <c r="D356" s="239" t="s">
        <v>1053</v>
      </c>
      <c r="E356" s="239" t="s">
        <v>1003</v>
      </c>
      <c r="F356" s="239" t="s">
        <v>1004</v>
      </c>
      <c r="G356" s="13" t="s">
        <v>1076</v>
      </c>
      <c r="H356" s="3" t="s">
        <v>16</v>
      </c>
      <c r="I356" s="238" t="s">
        <v>87</v>
      </c>
      <c r="J356" s="238" t="s">
        <v>808</v>
      </c>
    </row>
    <row r="357" spans="1:10" ht="38.25" x14ac:dyDescent="0.25">
      <c r="A357" s="40" t="s">
        <v>2973</v>
      </c>
      <c r="B357" s="39" t="s">
        <v>1005</v>
      </c>
      <c r="C357" s="238" t="s">
        <v>805</v>
      </c>
      <c r="D357" s="239" t="s">
        <v>1053</v>
      </c>
      <c r="E357" s="239" t="s">
        <v>1006</v>
      </c>
      <c r="F357" s="239" t="s">
        <v>1007</v>
      </c>
      <c r="G357" s="13" t="s">
        <v>1076</v>
      </c>
      <c r="H357" s="3" t="s">
        <v>16</v>
      </c>
      <c r="I357" s="238" t="s">
        <v>87</v>
      </c>
      <c r="J357" s="238" t="s">
        <v>808</v>
      </c>
    </row>
    <row r="358" spans="1:10" ht="95.25" customHeight="1" x14ac:dyDescent="0.25">
      <c r="A358" s="40" t="s">
        <v>2974</v>
      </c>
      <c r="B358" s="39" t="s">
        <v>1008</v>
      </c>
      <c r="C358" s="238" t="s">
        <v>805</v>
      </c>
      <c r="D358" s="239" t="s">
        <v>1053</v>
      </c>
      <c r="E358" s="43" t="s">
        <v>1009</v>
      </c>
      <c r="F358" s="239" t="s">
        <v>1010</v>
      </c>
      <c r="G358" s="13" t="s">
        <v>1076</v>
      </c>
      <c r="H358" s="3" t="s">
        <v>16</v>
      </c>
      <c r="I358" s="238" t="s">
        <v>87</v>
      </c>
      <c r="J358" s="238" t="s">
        <v>808</v>
      </c>
    </row>
    <row r="359" spans="1:10" ht="76.5" x14ac:dyDescent="0.25">
      <c r="A359" s="40" t="s">
        <v>2975</v>
      </c>
      <c r="B359" s="39" t="s">
        <v>1333</v>
      </c>
      <c r="C359" s="238" t="s">
        <v>805</v>
      </c>
      <c r="D359" s="239" t="s">
        <v>1053</v>
      </c>
      <c r="E359" s="43" t="s">
        <v>1009</v>
      </c>
      <c r="F359" s="239" t="s">
        <v>1010</v>
      </c>
      <c r="G359" s="13" t="s">
        <v>1076</v>
      </c>
      <c r="H359" s="3" t="s">
        <v>16</v>
      </c>
      <c r="I359" s="238" t="s">
        <v>87</v>
      </c>
      <c r="J359" s="238" t="s">
        <v>808</v>
      </c>
    </row>
    <row r="360" spans="1:10" ht="63.75" x14ac:dyDescent="0.25">
      <c r="A360" s="40" t="s">
        <v>2976</v>
      </c>
      <c r="B360" s="39" t="s">
        <v>1312</v>
      </c>
      <c r="C360" s="238" t="s">
        <v>805</v>
      </c>
      <c r="D360" s="43" t="s">
        <v>21</v>
      </c>
      <c r="E360" s="229" t="s">
        <v>996</v>
      </c>
      <c r="F360" s="10" t="s">
        <v>1011</v>
      </c>
      <c r="G360" s="13" t="s">
        <v>1076</v>
      </c>
      <c r="H360" s="3" t="s">
        <v>16</v>
      </c>
      <c r="I360" s="238" t="s">
        <v>87</v>
      </c>
      <c r="J360" s="238" t="s">
        <v>808</v>
      </c>
    </row>
    <row r="361" spans="1:10" ht="63.75" x14ac:dyDescent="0.25">
      <c r="A361" s="40" t="s">
        <v>2977</v>
      </c>
      <c r="B361" s="39" t="s">
        <v>1193</v>
      </c>
      <c r="C361" s="238" t="s">
        <v>805</v>
      </c>
      <c r="D361" s="43" t="s">
        <v>21</v>
      </c>
      <c r="E361" s="229" t="s">
        <v>996</v>
      </c>
      <c r="F361" s="10" t="s">
        <v>1011</v>
      </c>
      <c r="G361" s="13" t="s">
        <v>1076</v>
      </c>
      <c r="H361" s="3" t="s">
        <v>16</v>
      </c>
      <c r="I361" s="238" t="s">
        <v>87</v>
      </c>
      <c r="J361" s="238" t="s">
        <v>808</v>
      </c>
    </row>
    <row r="362" spans="1:10" ht="24.95" customHeight="1" x14ac:dyDescent="0.25">
      <c r="A362" s="350" t="s">
        <v>328</v>
      </c>
      <c r="B362" s="351"/>
      <c r="C362" s="351"/>
      <c r="D362" s="351"/>
      <c r="E362" s="351"/>
      <c r="F362" s="351"/>
      <c r="G362" s="351"/>
      <c r="H362" s="351"/>
      <c r="I362" s="351"/>
      <c r="J362" s="352"/>
    </row>
    <row r="363" spans="1:10" ht="114.75" x14ac:dyDescent="0.25">
      <c r="A363" s="38" t="s">
        <v>2978</v>
      </c>
      <c r="B363" s="39" t="s">
        <v>1012</v>
      </c>
      <c r="C363" s="238" t="s">
        <v>921</v>
      </c>
      <c r="D363" s="238" t="s">
        <v>1053</v>
      </c>
      <c r="E363" s="238" t="s">
        <v>1013</v>
      </c>
      <c r="F363" s="238" t="s">
        <v>1014</v>
      </c>
      <c r="G363" s="13" t="s">
        <v>1080</v>
      </c>
      <c r="H363" s="3" t="s">
        <v>16</v>
      </c>
      <c r="I363" s="238" t="s">
        <v>856</v>
      </c>
      <c r="J363" s="238" t="s">
        <v>877</v>
      </c>
    </row>
    <row r="364" spans="1:10" ht="24.95" customHeight="1" x14ac:dyDescent="0.25">
      <c r="A364" s="350" t="s">
        <v>333</v>
      </c>
      <c r="B364" s="351"/>
      <c r="C364" s="351"/>
      <c r="D364" s="351"/>
      <c r="E364" s="351"/>
      <c r="F364" s="351"/>
      <c r="G364" s="351"/>
      <c r="H364" s="351"/>
      <c r="I364" s="351"/>
      <c r="J364" s="352"/>
    </row>
    <row r="365" spans="1:10" ht="114" customHeight="1" x14ac:dyDescent="0.25">
      <c r="A365" s="38" t="s">
        <v>2979</v>
      </c>
      <c r="B365" s="39" t="s">
        <v>634</v>
      </c>
      <c r="C365" s="238" t="s">
        <v>921</v>
      </c>
      <c r="D365" s="238" t="s">
        <v>1053</v>
      </c>
      <c r="E365" s="238" t="s">
        <v>1013</v>
      </c>
      <c r="F365" s="238" t="s">
        <v>1014</v>
      </c>
      <c r="G365" s="13" t="s">
        <v>1080</v>
      </c>
      <c r="H365" s="3" t="s">
        <v>16</v>
      </c>
      <c r="I365" s="238" t="s">
        <v>856</v>
      </c>
      <c r="J365" s="238" t="s">
        <v>877</v>
      </c>
    </row>
    <row r="366" spans="1:10" ht="24.95" customHeight="1" x14ac:dyDescent="0.25">
      <c r="A366" s="350" t="s">
        <v>338</v>
      </c>
      <c r="B366" s="351"/>
      <c r="C366" s="351"/>
      <c r="D366" s="351"/>
      <c r="E366" s="351"/>
      <c r="F366" s="351"/>
      <c r="G366" s="351"/>
      <c r="H366" s="351"/>
      <c r="I366" s="351"/>
      <c r="J366" s="352"/>
    </row>
    <row r="367" spans="1:10" ht="24.95" customHeight="1" x14ac:dyDescent="0.25">
      <c r="A367" s="38" t="s">
        <v>2980</v>
      </c>
      <c r="B367" s="39" t="s">
        <v>1015</v>
      </c>
      <c r="C367" s="238" t="s">
        <v>921</v>
      </c>
      <c r="D367" s="238" t="s">
        <v>1053</v>
      </c>
      <c r="E367" s="238" t="s">
        <v>1016</v>
      </c>
      <c r="F367" s="238" t="s">
        <v>1017</v>
      </c>
      <c r="G367" s="13" t="s">
        <v>1080</v>
      </c>
      <c r="H367" s="3" t="s">
        <v>16</v>
      </c>
      <c r="I367" s="238" t="s">
        <v>1078</v>
      </c>
      <c r="J367" s="238" t="s">
        <v>877</v>
      </c>
    </row>
    <row r="368" spans="1:10" ht="24.95" customHeight="1" x14ac:dyDescent="0.25">
      <c r="A368" s="350" t="s">
        <v>343</v>
      </c>
      <c r="B368" s="351"/>
      <c r="C368" s="351"/>
      <c r="D368" s="351"/>
      <c r="E368" s="351"/>
      <c r="F368" s="351"/>
      <c r="G368" s="351"/>
      <c r="H368" s="351"/>
      <c r="I368" s="351"/>
      <c r="J368" s="352"/>
    </row>
    <row r="369" spans="1:10" ht="89.25" x14ac:dyDescent="0.25">
      <c r="A369" s="38" t="s">
        <v>2981</v>
      </c>
      <c r="B369" s="39" t="s">
        <v>1018</v>
      </c>
      <c r="C369" s="238" t="s">
        <v>921</v>
      </c>
      <c r="D369" s="238" t="s">
        <v>1053</v>
      </c>
      <c r="E369" s="238" t="s">
        <v>1019</v>
      </c>
      <c r="F369" s="238" t="s">
        <v>1020</v>
      </c>
      <c r="G369" s="13" t="s">
        <v>1080</v>
      </c>
      <c r="H369" s="3" t="s">
        <v>16</v>
      </c>
      <c r="I369" s="238" t="s">
        <v>1101</v>
      </c>
      <c r="J369" s="238" t="s">
        <v>877</v>
      </c>
    </row>
    <row r="370" spans="1:10" ht="24.95" customHeight="1" x14ac:dyDescent="0.25">
      <c r="A370" s="350" t="s">
        <v>348</v>
      </c>
      <c r="B370" s="351"/>
      <c r="C370" s="351"/>
      <c r="D370" s="351"/>
      <c r="E370" s="351"/>
      <c r="F370" s="351"/>
      <c r="G370" s="351"/>
      <c r="H370" s="351"/>
      <c r="I370" s="351"/>
      <c r="J370" s="352"/>
    </row>
    <row r="371" spans="1:10" ht="89.25" x14ac:dyDescent="0.25">
      <c r="A371" s="38" t="s">
        <v>2982</v>
      </c>
      <c r="B371" s="39" t="s">
        <v>1021</v>
      </c>
      <c r="C371" s="238" t="s">
        <v>921</v>
      </c>
      <c r="D371" s="238" t="s">
        <v>1053</v>
      </c>
      <c r="E371" s="238" t="s">
        <v>1022</v>
      </c>
      <c r="F371" s="238" t="s">
        <v>1023</v>
      </c>
      <c r="G371" s="13" t="s">
        <v>1080</v>
      </c>
      <c r="H371" s="3" t="s">
        <v>16</v>
      </c>
      <c r="I371" s="238" t="s">
        <v>1102</v>
      </c>
      <c r="J371" s="238" t="s">
        <v>877</v>
      </c>
    </row>
  </sheetData>
  <autoFilter ref="A4:J371"/>
  <mergeCells count="96">
    <mergeCell ref="J43:J44"/>
    <mergeCell ref="A45:A52"/>
    <mergeCell ref="B45:B52"/>
    <mergeCell ref="C45:C52"/>
    <mergeCell ref="D45:D52"/>
    <mergeCell ref="E45:E52"/>
    <mergeCell ref="G45:G52"/>
    <mergeCell ref="H45:H52"/>
    <mergeCell ref="I45:I52"/>
    <mergeCell ref="J45:J52"/>
    <mergeCell ref="A43:A44"/>
    <mergeCell ref="B43:B44"/>
    <mergeCell ref="C43:C44"/>
    <mergeCell ref="D43:D44"/>
    <mergeCell ref="E43:E44"/>
    <mergeCell ref="G43:G44"/>
    <mergeCell ref="A2:J2"/>
    <mergeCell ref="A19:A20"/>
    <mergeCell ref="B19:B20"/>
    <mergeCell ref="C19:C20"/>
    <mergeCell ref="D19:D20"/>
    <mergeCell ref="E19:E20"/>
    <mergeCell ref="G19:G20"/>
    <mergeCell ref="H19:H20"/>
    <mergeCell ref="I19:I20"/>
    <mergeCell ref="J19:J20"/>
    <mergeCell ref="H43:H44"/>
    <mergeCell ref="I43:I44"/>
    <mergeCell ref="G53:G54"/>
    <mergeCell ref="H53:H54"/>
    <mergeCell ref="I53:I54"/>
    <mergeCell ref="J53:J54"/>
    <mergeCell ref="A55:A56"/>
    <mergeCell ref="B55:B56"/>
    <mergeCell ref="C55:C56"/>
    <mergeCell ref="D55:D56"/>
    <mergeCell ref="E55:E56"/>
    <mergeCell ref="G55:G56"/>
    <mergeCell ref="H55:H56"/>
    <mergeCell ref="I55:I56"/>
    <mergeCell ref="J55:J56"/>
    <mergeCell ref="A53:A54"/>
    <mergeCell ref="B53:B54"/>
    <mergeCell ref="C53:C54"/>
    <mergeCell ref="D53:D54"/>
    <mergeCell ref="E53:E54"/>
    <mergeCell ref="A138:J138"/>
    <mergeCell ref="A153:J153"/>
    <mergeCell ref="A160:J160"/>
    <mergeCell ref="A165:J165"/>
    <mergeCell ref="F98:F101"/>
    <mergeCell ref="G98:G101"/>
    <mergeCell ref="H98:H101"/>
    <mergeCell ref="I98:I101"/>
    <mergeCell ref="J98:J101"/>
    <mergeCell ref="A98:A101"/>
    <mergeCell ref="B98:B101"/>
    <mergeCell ref="C98:C101"/>
    <mergeCell ref="D98:D101"/>
    <mergeCell ref="E98:E101"/>
    <mergeCell ref="A201:J201"/>
    <mergeCell ref="A204:J204"/>
    <mergeCell ref="A216:J216"/>
    <mergeCell ref="A218:J218"/>
    <mergeCell ref="A225:J225"/>
    <mergeCell ref="A233:J233"/>
    <mergeCell ref="A245:J245"/>
    <mergeCell ref="A247:J247"/>
    <mergeCell ref="A254:J254"/>
    <mergeCell ref="A256:J256"/>
    <mergeCell ref="A236:J236"/>
    <mergeCell ref="A242:J242"/>
    <mergeCell ref="A280:J280"/>
    <mergeCell ref="A286:J286"/>
    <mergeCell ref="A305:J305"/>
    <mergeCell ref="A309:J309"/>
    <mergeCell ref="A326:J326"/>
    <mergeCell ref="A320:J320"/>
    <mergeCell ref="A299:J299"/>
    <mergeCell ref="A322:J322"/>
    <mergeCell ref="A364:J364"/>
    <mergeCell ref="A366:J366"/>
    <mergeCell ref="A368:J368"/>
    <mergeCell ref="A370:J370"/>
    <mergeCell ref="A330:J330"/>
    <mergeCell ref="A332:J332"/>
    <mergeCell ref="A346:J346"/>
    <mergeCell ref="A349:J349"/>
    <mergeCell ref="A362:J362"/>
    <mergeCell ref="A336:J336"/>
    <mergeCell ref="A199:J199"/>
    <mergeCell ref="A172:J172"/>
    <mergeCell ref="A177:J177"/>
    <mergeCell ref="A184:J184"/>
    <mergeCell ref="A191:J191"/>
    <mergeCell ref="A194:J194"/>
  </mergeCells>
  <pageMargins left="0.25" right="0.25" top="0.75" bottom="0.75" header="0.3" footer="0.3"/>
  <pageSetup paperSize="9" scale="47"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0"/>
  <sheetViews>
    <sheetView zoomScale="40" zoomScaleNormal="40" workbookViewId="0">
      <pane ySplit="4" topLeftCell="A326" activePane="bottomLeft" state="frozen"/>
      <selection activeCell="M19" sqref="M19"/>
      <selection pane="bottomLeft" activeCell="B207" sqref="B207"/>
    </sheetView>
  </sheetViews>
  <sheetFormatPr defaultRowHeight="15.75" outlineLevelRow="1" x14ac:dyDescent="0.25"/>
  <cols>
    <col min="1" max="1" width="11.85546875" style="166" bestFit="1" customWidth="1"/>
    <col min="2" max="2" width="88" style="167" bestFit="1" customWidth="1"/>
    <col min="3" max="3" width="19.28515625" style="168" bestFit="1" customWidth="1"/>
    <col min="4" max="4" width="67.7109375" style="92" bestFit="1" customWidth="1"/>
    <col min="5" max="5" width="31.85546875" style="167" customWidth="1"/>
    <col min="6" max="16384" width="9.140625" style="167"/>
  </cols>
  <sheetData>
    <row r="1" spans="1:4" ht="94.5" x14ac:dyDescent="0.25">
      <c r="D1" s="92" t="s">
        <v>1024</v>
      </c>
    </row>
    <row r="2" spans="1:4" ht="34.5" customHeight="1" x14ac:dyDescent="0.25">
      <c r="A2" s="403" t="s">
        <v>1782</v>
      </c>
      <c r="B2" s="403"/>
      <c r="C2" s="403"/>
      <c r="D2" s="403"/>
    </row>
    <row r="3" spans="1:4" ht="37.5" customHeight="1" x14ac:dyDescent="0.25">
      <c r="A3" s="404" t="s">
        <v>1</v>
      </c>
      <c r="B3" s="319" t="s">
        <v>1025</v>
      </c>
      <c r="C3" s="319" t="s">
        <v>1026</v>
      </c>
      <c r="D3" s="319" t="s">
        <v>1781</v>
      </c>
    </row>
    <row r="4" spans="1:4" ht="37.5" customHeight="1" x14ac:dyDescent="0.25">
      <c r="A4" s="404"/>
      <c r="B4" s="319"/>
      <c r="C4" s="319"/>
      <c r="D4" s="319"/>
    </row>
    <row r="5" spans="1:4" s="168" customFormat="1" x14ac:dyDescent="0.25">
      <c r="A5" s="169">
        <v>1</v>
      </c>
      <c r="B5" s="164">
        <v>2</v>
      </c>
      <c r="C5" s="164">
        <v>3</v>
      </c>
      <c r="D5" s="164">
        <v>4</v>
      </c>
    </row>
    <row r="6" spans="1:4" ht="31.5" customHeight="1" x14ac:dyDescent="0.25">
      <c r="A6" s="176" t="s">
        <v>105</v>
      </c>
      <c r="B6" s="402" t="s">
        <v>1761</v>
      </c>
      <c r="C6" s="402"/>
      <c r="D6" s="177" t="s">
        <v>1762</v>
      </c>
    </row>
    <row r="7" spans="1:4" ht="15.75" customHeight="1" outlineLevel="1" x14ac:dyDescent="0.25">
      <c r="A7" s="178" t="s">
        <v>110</v>
      </c>
      <c r="B7" s="405" t="s">
        <v>2562</v>
      </c>
      <c r="C7" s="405"/>
      <c r="D7" s="405"/>
    </row>
    <row r="8" spans="1:4" ht="53.25" customHeight="1" outlineLevel="1" x14ac:dyDescent="0.25">
      <c r="A8" s="161" t="s">
        <v>1027</v>
      </c>
      <c r="B8" s="395" t="s">
        <v>1763</v>
      </c>
      <c r="C8" s="396"/>
      <c r="D8" s="163" t="s">
        <v>1050</v>
      </c>
    </row>
    <row r="9" spans="1:4" ht="31.5" customHeight="1" outlineLevel="1" x14ac:dyDescent="0.25">
      <c r="A9" s="161" t="s">
        <v>1028</v>
      </c>
      <c r="B9" s="162" t="s">
        <v>1222</v>
      </c>
      <c r="C9" s="93">
        <v>45705</v>
      </c>
      <c r="D9" s="163" t="s">
        <v>1050</v>
      </c>
    </row>
    <row r="10" spans="1:4" ht="47.25" customHeight="1" outlineLevel="1" x14ac:dyDescent="0.25">
      <c r="A10" s="161" t="s">
        <v>1029</v>
      </c>
      <c r="B10" s="162" t="s">
        <v>1037</v>
      </c>
      <c r="C10" s="93">
        <v>45747</v>
      </c>
      <c r="D10" s="163" t="s">
        <v>1050</v>
      </c>
    </row>
    <row r="11" spans="1:4" ht="31.5" customHeight="1" outlineLevel="1" x14ac:dyDescent="0.25">
      <c r="A11" s="161" t="s">
        <v>1030</v>
      </c>
      <c r="B11" s="162" t="s">
        <v>1043</v>
      </c>
      <c r="C11" s="93">
        <v>45748</v>
      </c>
      <c r="D11" s="163" t="s">
        <v>1050</v>
      </c>
    </row>
    <row r="12" spans="1:4" ht="78.75" customHeight="1" outlineLevel="1" x14ac:dyDescent="0.25">
      <c r="A12" s="161" t="s">
        <v>1031</v>
      </c>
      <c r="B12" s="162" t="s">
        <v>1783</v>
      </c>
      <c r="C12" s="93">
        <v>45848</v>
      </c>
      <c r="D12" s="163" t="s">
        <v>1050</v>
      </c>
    </row>
    <row r="13" spans="1:4" ht="78.75" customHeight="1" outlineLevel="1" x14ac:dyDescent="0.25">
      <c r="A13" s="161" t="s">
        <v>1032</v>
      </c>
      <c r="B13" s="162" t="s">
        <v>1784</v>
      </c>
      <c r="C13" s="93">
        <v>45940</v>
      </c>
      <c r="D13" s="163" t="s">
        <v>1050</v>
      </c>
    </row>
    <row r="14" spans="1:4" ht="31.5" customHeight="1" outlineLevel="1" x14ac:dyDescent="0.25">
      <c r="A14" s="161" t="s">
        <v>1033</v>
      </c>
      <c r="B14" s="162" t="s">
        <v>1044</v>
      </c>
      <c r="C14" s="93">
        <v>46021</v>
      </c>
      <c r="D14" s="163" t="s">
        <v>1050</v>
      </c>
    </row>
    <row r="15" spans="1:4" ht="31.5" customHeight="1" outlineLevel="1" x14ac:dyDescent="0.25">
      <c r="A15" s="161" t="s">
        <v>1034</v>
      </c>
      <c r="B15" s="395" t="s">
        <v>1764</v>
      </c>
      <c r="C15" s="396"/>
      <c r="D15" s="163" t="s">
        <v>1050</v>
      </c>
    </row>
    <row r="16" spans="1:4" ht="31.5" customHeight="1" outlineLevel="1" x14ac:dyDescent="0.25">
      <c r="A16" s="161" t="s">
        <v>1035</v>
      </c>
      <c r="B16" s="162" t="s">
        <v>1785</v>
      </c>
      <c r="C16" s="93">
        <v>45705</v>
      </c>
      <c r="D16" s="163" t="s">
        <v>1050</v>
      </c>
    </row>
    <row r="17" spans="1:4" ht="31.5" customHeight="1" outlineLevel="1" x14ac:dyDescent="0.25">
      <c r="A17" s="161" t="s">
        <v>1036</v>
      </c>
      <c r="B17" s="162" t="s">
        <v>1043</v>
      </c>
      <c r="C17" s="93">
        <v>45748</v>
      </c>
      <c r="D17" s="163" t="s">
        <v>1050</v>
      </c>
    </row>
    <row r="18" spans="1:4" ht="31.5" customHeight="1" outlineLevel="1" x14ac:dyDescent="0.25">
      <c r="A18" s="161" t="s">
        <v>1038</v>
      </c>
      <c r="B18" s="162" t="s">
        <v>1786</v>
      </c>
      <c r="C18" s="93">
        <v>45848</v>
      </c>
      <c r="D18" s="163" t="s">
        <v>1050</v>
      </c>
    </row>
    <row r="19" spans="1:4" ht="31.5" customHeight="1" outlineLevel="1" x14ac:dyDescent="0.25">
      <c r="A19" s="161" t="s">
        <v>1039</v>
      </c>
      <c r="B19" s="162" t="s">
        <v>1787</v>
      </c>
      <c r="C19" s="93">
        <v>45940</v>
      </c>
      <c r="D19" s="163" t="s">
        <v>1050</v>
      </c>
    </row>
    <row r="20" spans="1:4" ht="31.5" customHeight="1" outlineLevel="1" x14ac:dyDescent="0.25">
      <c r="A20" s="161" t="s">
        <v>1040</v>
      </c>
      <c r="B20" s="162" t="s">
        <v>1044</v>
      </c>
      <c r="C20" s="93">
        <v>46020</v>
      </c>
      <c r="D20" s="163" t="s">
        <v>1050</v>
      </c>
    </row>
    <row r="21" spans="1:4" ht="31.5" customHeight="1" outlineLevel="1" x14ac:dyDescent="0.25">
      <c r="A21" s="161" t="s">
        <v>1041</v>
      </c>
      <c r="B21" s="162" t="s">
        <v>1788</v>
      </c>
      <c r="C21" s="93">
        <v>46021</v>
      </c>
      <c r="D21" s="163" t="s">
        <v>1050</v>
      </c>
    </row>
    <row r="22" spans="1:4" ht="57" customHeight="1" outlineLevel="1" x14ac:dyDescent="0.25">
      <c r="A22" s="161" t="s">
        <v>1767</v>
      </c>
      <c r="B22" s="395" t="s">
        <v>1765</v>
      </c>
      <c r="C22" s="396"/>
      <c r="D22" s="163" t="s">
        <v>1050</v>
      </c>
    </row>
    <row r="23" spans="1:4" ht="31.5" customHeight="1" outlineLevel="1" x14ac:dyDescent="0.25">
      <c r="A23" s="161" t="s">
        <v>1769</v>
      </c>
      <c r="B23" s="162" t="s">
        <v>1046</v>
      </c>
      <c r="C23" s="93">
        <v>45705</v>
      </c>
      <c r="D23" s="163" t="s">
        <v>1050</v>
      </c>
    </row>
    <row r="24" spans="1:4" ht="47.25" customHeight="1" outlineLevel="1" x14ac:dyDescent="0.25">
      <c r="A24" s="161" t="s">
        <v>1770</v>
      </c>
      <c r="B24" s="162" t="s">
        <v>1037</v>
      </c>
      <c r="C24" s="93">
        <v>45748</v>
      </c>
      <c r="D24" s="163" t="s">
        <v>1050</v>
      </c>
    </row>
    <row r="25" spans="1:4" ht="78.75" customHeight="1" outlineLevel="1" x14ac:dyDescent="0.25">
      <c r="A25" s="161" t="s">
        <v>1771</v>
      </c>
      <c r="B25" s="162" t="s">
        <v>1789</v>
      </c>
      <c r="C25" s="93">
        <v>45848</v>
      </c>
      <c r="D25" s="163" t="s">
        <v>1050</v>
      </c>
    </row>
    <row r="26" spans="1:4" ht="78.75" customHeight="1" outlineLevel="1" x14ac:dyDescent="0.25">
      <c r="A26" s="161" t="s">
        <v>1772</v>
      </c>
      <c r="B26" s="162" t="s">
        <v>1790</v>
      </c>
      <c r="C26" s="93">
        <v>45940</v>
      </c>
      <c r="D26" s="163" t="s">
        <v>1050</v>
      </c>
    </row>
    <row r="27" spans="1:4" ht="31.5" customHeight="1" outlineLevel="1" x14ac:dyDescent="0.25">
      <c r="A27" s="161" t="s">
        <v>1773</v>
      </c>
      <c r="B27" s="162" t="s">
        <v>1044</v>
      </c>
      <c r="C27" s="93">
        <v>46020</v>
      </c>
      <c r="D27" s="163" t="s">
        <v>1050</v>
      </c>
    </row>
    <row r="28" spans="1:4" ht="31.5" customHeight="1" outlineLevel="1" x14ac:dyDescent="0.25">
      <c r="A28" s="161" t="s">
        <v>1774</v>
      </c>
      <c r="B28" s="162" t="s">
        <v>1045</v>
      </c>
      <c r="C28" s="93">
        <v>46021</v>
      </c>
      <c r="D28" s="163" t="s">
        <v>1050</v>
      </c>
    </row>
    <row r="29" spans="1:4" ht="47.25" customHeight="1" outlineLevel="1" x14ac:dyDescent="0.25">
      <c r="A29" s="161" t="s">
        <v>1768</v>
      </c>
      <c r="B29" s="395" t="s">
        <v>1766</v>
      </c>
      <c r="C29" s="396"/>
      <c r="D29" s="163" t="s">
        <v>1050</v>
      </c>
    </row>
    <row r="30" spans="1:4" ht="31.5" customHeight="1" outlineLevel="1" x14ac:dyDescent="0.25">
      <c r="A30" s="161" t="s">
        <v>1775</v>
      </c>
      <c r="B30" s="162" t="s">
        <v>1042</v>
      </c>
      <c r="C30" s="93">
        <v>45705</v>
      </c>
      <c r="D30" s="163" t="s">
        <v>1050</v>
      </c>
    </row>
    <row r="31" spans="1:4" ht="31.5" customHeight="1" outlineLevel="1" x14ac:dyDescent="0.25">
      <c r="A31" s="161" t="s">
        <v>1776</v>
      </c>
      <c r="B31" s="162" t="s">
        <v>1043</v>
      </c>
      <c r="C31" s="93">
        <v>45748</v>
      </c>
      <c r="D31" s="163" t="s">
        <v>1050</v>
      </c>
    </row>
    <row r="32" spans="1:4" ht="31.5" customHeight="1" outlineLevel="1" x14ac:dyDescent="0.25">
      <c r="A32" s="161" t="s">
        <v>1777</v>
      </c>
      <c r="B32" s="162" t="s">
        <v>1791</v>
      </c>
      <c r="C32" s="93">
        <v>45848</v>
      </c>
      <c r="D32" s="163" t="s">
        <v>1050</v>
      </c>
    </row>
    <row r="33" spans="1:4" ht="31.5" customHeight="1" outlineLevel="1" x14ac:dyDescent="0.25">
      <c r="A33" s="161" t="s">
        <v>1778</v>
      </c>
      <c r="B33" s="162" t="s">
        <v>1792</v>
      </c>
      <c r="C33" s="93">
        <v>45940</v>
      </c>
      <c r="D33" s="163" t="s">
        <v>1050</v>
      </c>
    </row>
    <row r="34" spans="1:4" ht="31.5" customHeight="1" outlineLevel="1" x14ac:dyDescent="0.25">
      <c r="A34" s="161" t="s">
        <v>1779</v>
      </c>
      <c r="B34" s="162" t="s">
        <v>1044</v>
      </c>
      <c r="C34" s="93">
        <v>46020</v>
      </c>
      <c r="D34" s="163" t="s">
        <v>1050</v>
      </c>
    </row>
    <row r="35" spans="1:4" ht="31.5" customHeight="1" outlineLevel="1" x14ac:dyDescent="0.25">
      <c r="A35" s="161" t="s">
        <v>1780</v>
      </c>
      <c r="B35" s="162" t="s">
        <v>1045</v>
      </c>
      <c r="C35" s="93">
        <v>46021</v>
      </c>
      <c r="D35" s="163" t="s">
        <v>1050</v>
      </c>
    </row>
    <row r="36" spans="1:4" x14ac:dyDescent="0.25">
      <c r="A36" s="176" t="s">
        <v>135</v>
      </c>
      <c r="B36" s="402" t="s">
        <v>1854</v>
      </c>
      <c r="C36" s="402"/>
      <c r="D36" s="177" t="s">
        <v>16</v>
      </c>
    </row>
    <row r="37" spans="1:4" ht="36" customHeight="1" outlineLevel="1" x14ac:dyDescent="0.25">
      <c r="A37" s="178" t="s">
        <v>138</v>
      </c>
      <c r="B37" s="405" t="s">
        <v>2563</v>
      </c>
      <c r="C37" s="405"/>
      <c r="D37" s="405"/>
    </row>
    <row r="38" spans="1:4" ht="31.5" customHeight="1" outlineLevel="1" x14ac:dyDescent="0.25">
      <c r="A38" s="161" t="s">
        <v>1853</v>
      </c>
      <c r="B38" s="267" t="s">
        <v>1856</v>
      </c>
      <c r="C38" s="267"/>
      <c r="D38" s="163" t="s">
        <v>1855</v>
      </c>
    </row>
    <row r="39" spans="1:4" ht="63" customHeight="1" outlineLevel="1" x14ac:dyDescent="0.25">
      <c r="A39" s="161" t="s">
        <v>1861</v>
      </c>
      <c r="B39" s="165" t="s">
        <v>1867</v>
      </c>
      <c r="C39" s="93">
        <v>45717</v>
      </c>
      <c r="D39" s="163" t="s">
        <v>1855</v>
      </c>
    </row>
    <row r="40" spans="1:4" ht="78.75" customHeight="1" outlineLevel="1" x14ac:dyDescent="0.25">
      <c r="A40" s="161" t="s">
        <v>1862</v>
      </c>
      <c r="B40" s="165" t="s">
        <v>1868</v>
      </c>
      <c r="C40" s="93">
        <v>45748</v>
      </c>
      <c r="D40" s="163" t="s">
        <v>1855</v>
      </c>
    </row>
    <row r="41" spans="1:4" ht="63" customHeight="1" outlineLevel="1" x14ac:dyDescent="0.25">
      <c r="A41" s="161" t="s">
        <v>1863</v>
      </c>
      <c r="B41" s="165" t="s">
        <v>1869</v>
      </c>
      <c r="C41" s="93">
        <v>45777</v>
      </c>
      <c r="D41" s="163" t="s">
        <v>1855</v>
      </c>
    </row>
    <row r="42" spans="1:4" ht="63" customHeight="1" outlineLevel="1" x14ac:dyDescent="0.25">
      <c r="A42" s="161" t="s">
        <v>1864</v>
      </c>
      <c r="B42" s="165" t="s">
        <v>1870</v>
      </c>
      <c r="C42" s="93">
        <v>45868</v>
      </c>
      <c r="D42" s="163" t="s">
        <v>1855</v>
      </c>
    </row>
    <row r="43" spans="1:4" ht="63" customHeight="1" outlineLevel="1" x14ac:dyDescent="0.25">
      <c r="A43" s="161" t="s">
        <v>1865</v>
      </c>
      <c r="B43" s="165" t="s">
        <v>1871</v>
      </c>
      <c r="C43" s="93">
        <v>45960</v>
      </c>
      <c r="D43" s="163" t="s">
        <v>1855</v>
      </c>
    </row>
    <row r="44" spans="1:4" ht="63" customHeight="1" outlineLevel="1" x14ac:dyDescent="0.25">
      <c r="A44" s="161" t="s">
        <v>1866</v>
      </c>
      <c r="B44" s="165" t="s">
        <v>1872</v>
      </c>
      <c r="C44" s="93">
        <v>46011</v>
      </c>
      <c r="D44" s="163" t="s">
        <v>1855</v>
      </c>
    </row>
    <row r="45" spans="1:4" ht="31.5" customHeight="1" outlineLevel="1" x14ac:dyDescent="0.25">
      <c r="A45" s="161" t="s">
        <v>1857</v>
      </c>
      <c r="B45" s="395" t="s">
        <v>1874</v>
      </c>
      <c r="C45" s="396"/>
      <c r="D45" s="163" t="s">
        <v>1855</v>
      </c>
    </row>
    <row r="46" spans="1:4" ht="47.25" customHeight="1" outlineLevel="1" x14ac:dyDescent="0.25">
      <c r="A46" s="161" t="s">
        <v>1873</v>
      </c>
      <c r="B46" s="165" t="s">
        <v>1880</v>
      </c>
      <c r="C46" s="93">
        <v>45747</v>
      </c>
      <c r="D46" s="163" t="s">
        <v>1855</v>
      </c>
    </row>
    <row r="47" spans="1:4" ht="31.5" customHeight="1" outlineLevel="1" x14ac:dyDescent="0.25">
      <c r="A47" s="161" t="s">
        <v>1875</v>
      </c>
      <c r="B47" s="165" t="s">
        <v>1881</v>
      </c>
      <c r="C47" s="93">
        <v>45778</v>
      </c>
      <c r="D47" s="163" t="s">
        <v>1855</v>
      </c>
    </row>
    <row r="48" spans="1:4" ht="31.5" customHeight="1" outlineLevel="1" x14ac:dyDescent="0.25">
      <c r="A48" s="161" t="s">
        <v>1876</v>
      </c>
      <c r="B48" s="165" t="s">
        <v>1882</v>
      </c>
      <c r="C48" s="93">
        <v>45809</v>
      </c>
      <c r="D48" s="163" t="s">
        <v>1855</v>
      </c>
    </row>
    <row r="49" spans="1:4" ht="47.25" customHeight="1" outlineLevel="1" x14ac:dyDescent="0.25">
      <c r="A49" s="161" t="s">
        <v>1877</v>
      </c>
      <c r="B49" s="165" t="s">
        <v>1883</v>
      </c>
      <c r="C49" s="93">
        <v>45870</v>
      </c>
      <c r="D49" s="163" t="s">
        <v>1855</v>
      </c>
    </row>
    <row r="50" spans="1:4" ht="31.5" customHeight="1" outlineLevel="1" x14ac:dyDescent="0.25">
      <c r="A50" s="161" t="s">
        <v>1878</v>
      </c>
      <c r="B50" s="165" t="s">
        <v>1884</v>
      </c>
      <c r="C50" s="93">
        <v>45962</v>
      </c>
      <c r="D50" s="163" t="s">
        <v>1855</v>
      </c>
    </row>
    <row r="51" spans="1:4" ht="31.5" customHeight="1" outlineLevel="1" x14ac:dyDescent="0.25">
      <c r="A51" s="161" t="s">
        <v>1879</v>
      </c>
      <c r="B51" s="165" t="s">
        <v>1885</v>
      </c>
      <c r="C51" s="93">
        <v>46022</v>
      </c>
      <c r="D51" s="163" t="s">
        <v>1855</v>
      </c>
    </row>
    <row r="52" spans="1:4" ht="31.5" customHeight="1" outlineLevel="1" x14ac:dyDescent="0.25">
      <c r="A52" s="161" t="s">
        <v>1858</v>
      </c>
      <c r="B52" s="395" t="s">
        <v>1886</v>
      </c>
      <c r="C52" s="396"/>
      <c r="D52" s="163" t="s">
        <v>1855</v>
      </c>
    </row>
    <row r="53" spans="1:4" ht="31.5" customHeight="1" outlineLevel="1" x14ac:dyDescent="0.25">
      <c r="A53" s="161" t="s">
        <v>1887</v>
      </c>
      <c r="B53" s="165" t="s">
        <v>3132</v>
      </c>
      <c r="C53" s="93">
        <v>45747</v>
      </c>
      <c r="D53" s="163" t="s">
        <v>1855</v>
      </c>
    </row>
    <row r="54" spans="1:4" ht="63" customHeight="1" outlineLevel="1" x14ac:dyDescent="0.25">
      <c r="A54" s="161" t="s">
        <v>1888</v>
      </c>
      <c r="B54" s="165" t="s">
        <v>1893</v>
      </c>
      <c r="C54" s="93">
        <v>45809</v>
      </c>
      <c r="D54" s="163" t="s">
        <v>1855</v>
      </c>
    </row>
    <row r="55" spans="1:4" ht="63" customHeight="1" outlineLevel="1" x14ac:dyDescent="0.25">
      <c r="A55" s="161" t="s">
        <v>1889</v>
      </c>
      <c r="B55" s="165" t="s">
        <v>1894</v>
      </c>
      <c r="C55" s="93">
        <v>45809</v>
      </c>
      <c r="D55" s="163" t="s">
        <v>1855</v>
      </c>
    </row>
    <row r="56" spans="1:4" ht="63" customHeight="1" outlineLevel="1" x14ac:dyDescent="0.25">
      <c r="A56" s="161" t="s">
        <v>1890</v>
      </c>
      <c r="B56" s="165" t="s">
        <v>1895</v>
      </c>
      <c r="C56" s="93">
        <v>45901</v>
      </c>
      <c r="D56" s="163" t="s">
        <v>1855</v>
      </c>
    </row>
    <row r="57" spans="1:4" ht="63" customHeight="1" outlineLevel="1" x14ac:dyDescent="0.25">
      <c r="A57" s="161" t="s">
        <v>1891</v>
      </c>
      <c r="B57" s="208" t="s">
        <v>1896</v>
      </c>
      <c r="C57" s="93">
        <v>45901</v>
      </c>
      <c r="D57" s="163" t="s">
        <v>1855</v>
      </c>
    </row>
    <row r="58" spans="1:4" ht="31.5" customHeight="1" outlineLevel="1" x14ac:dyDescent="0.25">
      <c r="A58" s="161" t="s">
        <v>1892</v>
      </c>
      <c r="B58" s="165" t="s">
        <v>1885</v>
      </c>
      <c r="C58" s="93">
        <v>46022</v>
      </c>
      <c r="D58" s="163" t="s">
        <v>1855</v>
      </c>
    </row>
    <row r="59" spans="1:4" ht="47.25" customHeight="1" outlineLevel="1" x14ac:dyDescent="0.25">
      <c r="A59" s="161" t="s">
        <v>1859</v>
      </c>
      <c r="B59" s="406" t="s">
        <v>1897</v>
      </c>
      <c r="C59" s="407"/>
      <c r="D59" s="163" t="s">
        <v>1855</v>
      </c>
    </row>
    <row r="60" spans="1:4" ht="31.5" customHeight="1" outlineLevel="1" x14ac:dyDescent="0.25">
      <c r="A60" s="161" t="s">
        <v>1898</v>
      </c>
      <c r="B60" s="165" t="s">
        <v>1899</v>
      </c>
      <c r="C60" s="93">
        <v>45726</v>
      </c>
      <c r="D60" s="163" t="s">
        <v>1855</v>
      </c>
    </row>
    <row r="61" spans="1:4" ht="63" customHeight="1" outlineLevel="1" x14ac:dyDescent="0.25">
      <c r="A61" s="161" t="s">
        <v>1900</v>
      </c>
      <c r="B61" s="165" t="s">
        <v>3133</v>
      </c>
      <c r="C61" s="93">
        <v>45777</v>
      </c>
      <c r="D61" s="163" t="s">
        <v>1855</v>
      </c>
    </row>
    <row r="62" spans="1:4" ht="63" customHeight="1" outlineLevel="1" x14ac:dyDescent="0.25">
      <c r="A62" s="161" t="s">
        <v>1901</v>
      </c>
      <c r="B62" s="165" t="s">
        <v>3134</v>
      </c>
      <c r="C62" s="93">
        <v>45868</v>
      </c>
      <c r="D62" s="163" t="s">
        <v>1855</v>
      </c>
    </row>
    <row r="63" spans="1:4" ht="63" customHeight="1" outlineLevel="1" x14ac:dyDescent="0.25">
      <c r="A63" s="161" t="s">
        <v>1902</v>
      </c>
      <c r="B63" s="165" t="s">
        <v>3135</v>
      </c>
      <c r="C63" s="93">
        <v>45960</v>
      </c>
      <c r="D63" s="163" t="s">
        <v>1855</v>
      </c>
    </row>
    <row r="64" spans="1:4" ht="63" customHeight="1" outlineLevel="1" x14ac:dyDescent="0.25">
      <c r="A64" s="161" t="s">
        <v>1903</v>
      </c>
      <c r="B64" s="165" t="s">
        <v>3136</v>
      </c>
      <c r="C64" s="93">
        <v>46011</v>
      </c>
      <c r="D64" s="163" t="s">
        <v>1855</v>
      </c>
    </row>
    <row r="65" spans="1:4" ht="31.5" customHeight="1" outlineLevel="1" x14ac:dyDescent="0.25">
      <c r="A65" s="161" t="s">
        <v>1904</v>
      </c>
      <c r="B65" s="165" t="s">
        <v>1885</v>
      </c>
      <c r="C65" s="93">
        <v>46022</v>
      </c>
      <c r="D65" s="163" t="s">
        <v>1855</v>
      </c>
    </row>
    <row r="66" spans="1:4" ht="31.5" customHeight="1" outlineLevel="1" x14ac:dyDescent="0.25">
      <c r="A66" s="161" t="s">
        <v>1860</v>
      </c>
      <c r="B66" s="395" t="s">
        <v>1905</v>
      </c>
      <c r="C66" s="396"/>
      <c r="D66" s="163" t="s">
        <v>1855</v>
      </c>
    </row>
    <row r="67" spans="1:4" ht="31.5" customHeight="1" outlineLevel="1" x14ac:dyDescent="0.25">
      <c r="A67" s="161" t="s">
        <v>1906</v>
      </c>
      <c r="B67" s="165" t="s">
        <v>1899</v>
      </c>
      <c r="C67" s="93">
        <v>45726</v>
      </c>
      <c r="D67" s="163" t="s">
        <v>1855</v>
      </c>
    </row>
    <row r="68" spans="1:4" ht="63" customHeight="1" outlineLevel="1" x14ac:dyDescent="0.25">
      <c r="A68" s="161" t="s">
        <v>1907</v>
      </c>
      <c r="B68" s="165" t="s">
        <v>3137</v>
      </c>
      <c r="C68" s="93">
        <v>45777</v>
      </c>
      <c r="D68" s="163" t="s">
        <v>1855</v>
      </c>
    </row>
    <row r="69" spans="1:4" ht="63" customHeight="1" outlineLevel="1" x14ac:dyDescent="0.25">
      <c r="A69" s="161" t="s">
        <v>1908</v>
      </c>
      <c r="B69" s="165" t="s">
        <v>3138</v>
      </c>
      <c r="C69" s="93">
        <v>45868</v>
      </c>
      <c r="D69" s="163" t="s">
        <v>1855</v>
      </c>
    </row>
    <row r="70" spans="1:4" ht="63" customHeight="1" outlineLevel="1" x14ac:dyDescent="0.25">
      <c r="A70" s="161" t="s">
        <v>1909</v>
      </c>
      <c r="B70" s="165" t="s">
        <v>3139</v>
      </c>
      <c r="C70" s="93">
        <v>45960</v>
      </c>
      <c r="D70" s="163" t="s">
        <v>1855</v>
      </c>
    </row>
    <row r="71" spans="1:4" ht="31.5" customHeight="1" outlineLevel="1" x14ac:dyDescent="0.25">
      <c r="A71" s="161" t="s">
        <v>1910</v>
      </c>
      <c r="B71" s="165" t="s">
        <v>1899</v>
      </c>
      <c r="C71" s="93">
        <v>46001</v>
      </c>
      <c r="D71" s="163" t="s">
        <v>1855</v>
      </c>
    </row>
    <row r="72" spans="1:4" ht="63" customHeight="1" outlineLevel="1" x14ac:dyDescent="0.25">
      <c r="A72" s="161" t="s">
        <v>1911</v>
      </c>
      <c r="B72" s="165" t="s">
        <v>3140</v>
      </c>
      <c r="C72" s="93">
        <v>46011</v>
      </c>
      <c r="D72" s="163" t="s">
        <v>1855</v>
      </c>
    </row>
    <row r="73" spans="1:4" ht="31.5" customHeight="1" x14ac:dyDescent="0.25">
      <c r="A73" s="176" t="s">
        <v>145</v>
      </c>
      <c r="B73" s="402" t="s">
        <v>1912</v>
      </c>
      <c r="C73" s="402"/>
      <c r="D73" s="177" t="s">
        <v>16</v>
      </c>
    </row>
    <row r="74" spans="1:4" ht="33.75" customHeight="1" outlineLevel="1" x14ac:dyDescent="0.25">
      <c r="A74" s="178" t="s">
        <v>146</v>
      </c>
      <c r="B74" s="397" t="s">
        <v>2564</v>
      </c>
      <c r="C74" s="398"/>
      <c r="D74" s="399"/>
    </row>
    <row r="75" spans="1:4" ht="31.5" customHeight="1" outlineLevel="1" x14ac:dyDescent="0.25">
      <c r="A75" s="161" t="s">
        <v>1913</v>
      </c>
      <c r="B75" s="395" t="s">
        <v>1914</v>
      </c>
      <c r="C75" s="396"/>
      <c r="D75" s="163" t="s">
        <v>1855</v>
      </c>
    </row>
    <row r="76" spans="1:4" ht="31.5" customHeight="1" outlineLevel="1" x14ac:dyDescent="0.25">
      <c r="A76" s="161" t="s">
        <v>1915</v>
      </c>
      <c r="B76" s="165" t="s">
        <v>1916</v>
      </c>
      <c r="C76" s="93">
        <v>45734</v>
      </c>
      <c r="D76" s="163" t="s">
        <v>1855</v>
      </c>
    </row>
    <row r="77" spans="1:4" ht="31.5" customHeight="1" outlineLevel="1" x14ac:dyDescent="0.25">
      <c r="A77" s="161" t="s">
        <v>1921</v>
      </c>
      <c r="B77" s="165" t="s">
        <v>1917</v>
      </c>
      <c r="C77" s="93">
        <v>45765</v>
      </c>
      <c r="D77" s="163" t="s">
        <v>1855</v>
      </c>
    </row>
    <row r="78" spans="1:4" ht="31.5" customHeight="1" outlineLevel="1" x14ac:dyDescent="0.25">
      <c r="A78" s="161" t="s">
        <v>1922</v>
      </c>
      <c r="B78" s="165" t="s">
        <v>1918</v>
      </c>
      <c r="C78" s="93">
        <v>45856</v>
      </c>
      <c r="D78" s="163" t="s">
        <v>1855</v>
      </c>
    </row>
    <row r="79" spans="1:4" ht="31.5" customHeight="1" outlineLevel="1" x14ac:dyDescent="0.25">
      <c r="A79" s="161" t="s">
        <v>1923</v>
      </c>
      <c r="B79" s="165" t="s">
        <v>1919</v>
      </c>
      <c r="C79" s="93">
        <v>45951</v>
      </c>
      <c r="D79" s="163" t="s">
        <v>1855</v>
      </c>
    </row>
    <row r="80" spans="1:4" ht="31.5" customHeight="1" outlineLevel="1" x14ac:dyDescent="0.25">
      <c r="A80" s="161" t="s">
        <v>1924</v>
      </c>
      <c r="B80" s="165" t="s">
        <v>1920</v>
      </c>
      <c r="C80" s="93">
        <v>46016</v>
      </c>
      <c r="D80" s="163" t="s">
        <v>1855</v>
      </c>
    </row>
    <row r="81" spans="1:4" ht="31.5" customHeight="1" outlineLevel="1" x14ac:dyDescent="0.25">
      <c r="A81" s="161" t="s">
        <v>1925</v>
      </c>
      <c r="B81" s="165" t="s">
        <v>1885</v>
      </c>
      <c r="C81" s="93">
        <v>46022</v>
      </c>
      <c r="D81" s="163" t="s">
        <v>1855</v>
      </c>
    </row>
    <row r="82" spans="1:4" ht="31.5" customHeight="1" outlineLevel="1" x14ac:dyDescent="0.25">
      <c r="A82" s="161" t="s">
        <v>1926</v>
      </c>
      <c r="B82" s="395" t="s">
        <v>1928</v>
      </c>
      <c r="C82" s="396"/>
      <c r="D82" s="163" t="s">
        <v>1855</v>
      </c>
    </row>
    <row r="83" spans="1:4" ht="31.5" customHeight="1" outlineLevel="1" x14ac:dyDescent="0.25">
      <c r="A83" s="161" t="s">
        <v>1927</v>
      </c>
      <c r="B83" s="165" t="s">
        <v>1929</v>
      </c>
      <c r="C83" s="93">
        <v>45747</v>
      </c>
      <c r="D83" s="163" t="s">
        <v>1855</v>
      </c>
    </row>
    <row r="84" spans="1:4" ht="31.5" customHeight="1" outlineLevel="1" x14ac:dyDescent="0.25">
      <c r="A84" s="161" t="s">
        <v>1934</v>
      </c>
      <c r="B84" s="165" t="s">
        <v>1930</v>
      </c>
      <c r="C84" s="93">
        <v>45768</v>
      </c>
      <c r="D84" s="163" t="s">
        <v>1855</v>
      </c>
    </row>
    <row r="85" spans="1:4" ht="31.5" customHeight="1" outlineLevel="1" x14ac:dyDescent="0.25">
      <c r="A85" s="161" t="s">
        <v>1935</v>
      </c>
      <c r="B85" s="165" t="s">
        <v>1931</v>
      </c>
      <c r="C85" s="93">
        <v>45859</v>
      </c>
      <c r="D85" s="163" t="s">
        <v>1855</v>
      </c>
    </row>
    <row r="86" spans="1:4" ht="31.5" customHeight="1" outlineLevel="1" x14ac:dyDescent="0.25">
      <c r="A86" s="161" t="s">
        <v>1936</v>
      </c>
      <c r="B86" s="165" t="s">
        <v>1932</v>
      </c>
      <c r="C86" s="93">
        <v>45951</v>
      </c>
      <c r="D86" s="163" t="s">
        <v>1855</v>
      </c>
    </row>
    <row r="87" spans="1:4" ht="31.5" customHeight="1" outlineLevel="1" x14ac:dyDescent="0.25">
      <c r="A87" s="161" t="s">
        <v>1937</v>
      </c>
      <c r="B87" s="165" t="s">
        <v>1933</v>
      </c>
      <c r="C87" s="93">
        <v>46016</v>
      </c>
      <c r="D87" s="163" t="s">
        <v>1855</v>
      </c>
    </row>
    <row r="88" spans="1:4" ht="31.5" customHeight="1" outlineLevel="1" x14ac:dyDescent="0.25">
      <c r="A88" s="161" t="s">
        <v>1938</v>
      </c>
      <c r="B88" s="165" t="s">
        <v>1885</v>
      </c>
      <c r="C88" s="93">
        <v>46022</v>
      </c>
      <c r="D88" s="163" t="s">
        <v>1855</v>
      </c>
    </row>
    <row r="89" spans="1:4" ht="31.5" customHeight="1" outlineLevel="1" x14ac:dyDescent="0.25">
      <c r="A89" s="161" t="s">
        <v>1939</v>
      </c>
      <c r="B89" s="395" t="s">
        <v>1940</v>
      </c>
      <c r="C89" s="396"/>
      <c r="D89" s="163" t="s">
        <v>1855</v>
      </c>
    </row>
    <row r="90" spans="1:4" ht="31.5" customHeight="1" outlineLevel="1" x14ac:dyDescent="0.25">
      <c r="A90" s="161" t="s">
        <v>1941</v>
      </c>
      <c r="B90" s="165" t="s">
        <v>1942</v>
      </c>
      <c r="C90" s="93">
        <v>45747</v>
      </c>
      <c r="D90" s="163" t="s">
        <v>1855</v>
      </c>
    </row>
    <row r="91" spans="1:4" ht="47.25" customHeight="1" outlineLevel="1" x14ac:dyDescent="0.25">
      <c r="A91" s="161" t="s">
        <v>1948</v>
      </c>
      <c r="B91" s="165" t="s">
        <v>1943</v>
      </c>
      <c r="C91" s="93">
        <v>45768</v>
      </c>
      <c r="D91" s="163" t="s">
        <v>1855</v>
      </c>
    </row>
    <row r="92" spans="1:4" ht="47.25" customHeight="1" outlineLevel="1" x14ac:dyDescent="0.25">
      <c r="A92" s="161" t="s">
        <v>1949</v>
      </c>
      <c r="B92" s="165" t="s">
        <v>1944</v>
      </c>
      <c r="C92" s="93">
        <v>45859</v>
      </c>
      <c r="D92" s="163" t="s">
        <v>1855</v>
      </c>
    </row>
    <row r="93" spans="1:4" ht="47.25" customHeight="1" outlineLevel="1" x14ac:dyDescent="0.25">
      <c r="A93" s="161" t="s">
        <v>1950</v>
      </c>
      <c r="B93" s="165" t="s">
        <v>1945</v>
      </c>
      <c r="C93" s="93">
        <v>45951</v>
      </c>
      <c r="D93" s="163" t="s">
        <v>1855</v>
      </c>
    </row>
    <row r="94" spans="1:4" ht="63" customHeight="1" outlineLevel="1" x14ac:dyDescent="0.25">
      <c r="A94" s="161" t="s">
        <v>1951</v>
      </c>
      <c r="B94" s="165" t="s">
        <v>1946</v>
      </c>
      <c r="C94" s="93">
        <v>46016</v>
      </c>
      <c r="D94" s="163" t="s">
        <v>1855</v>
      </c>
    </row>
    <row r="95" spans="1:4" ht="31.5" customHeight="1" outlineLevel="1" x14ac:dyDescent="0.25">
      <c r="A95" s="161" t="s">
        <v>1952</v>
      </c>
      <c r="B95" s="165" t="s">
        <v>1947</v>
      </c>
      <c r="C95" s="93">
        <v>46022</v>
      </c>
      <c r="D95" s="163" t="s">
        <v>1855</v>
      </c>
    </row>
    <row r="96" spans="1:4" ht="31.5" customHeight="1" outlineLevel="1" x14ac:dyDescent="0.25">
      <c r="A96" s="161" t="s">
        <v>1954</v>
      </c>
      <c r="B96" s="395" t="s">
        <v>1953</v>
      </c>
      <c r="C96" s="396"/>
      <c r="D96" s="163" t="s">
        <v>1855</v>
      </c>
    </row>
    <row r="97" spans="1:4" ht="31.5" customHeight="1" outlineLevel="1" x14ac:dyDescent="0.25">
      <c r="A97" s="161" t="s">
        <v>1955</v>
      </c>
      <c r="B97" s="165" t="s">
        <v>1942</v>
      </c>
      <c r="C97" s="93">
        <v>45747</v>
      </c>
      <c r="D97" s="163" t="s">
        <v>1855</v>
      </c>
    </row>
    <row r="98" spans="1:4" ht="63" customHeight="1" outlineLevel="1" x14ac:dyDescent="0.25">
      <c r="A98" s="161" t="s">
        <v>1960</v>
      </c>
      <c r="B98" s="165" t="s">
        <v>1956</v>
      </c>
      <c r="C98" s="93">
        <v>45768</v>
      </c>
      <c r="D98" s="163" t="s">
        <v>1855</v>
      </c>
    </row>
    <row r="99" spans="1:4" ht="63" customHeight="1" outlineLevel="1" x14ac:dyDescent="0.25">
      <c r="A99" s="161" t="s">
        <v>1961</v>
      </c>
      <c r="B99" s="165" t="s">
        <v>1957</v>
      </c>
      <c r="C99" s="93">
        <v>45859</v>
      </c>
      <c r="D99" s="163" t="s">
        <v>1855</v>
      </c>
    </row>
    <row r="100" spans="1:4" ht="63" customHeight="1" outlineLevel="1" x14ac:dyDescent="0.25">
      <c r="A100" s="161" t="s">
        <v>1962</v>
      </c>
      <c r="B100" s="165" t="s">
        <v>1958</v>
      </c>
      <c r="C100" s="93">
        <v>45951</v>
      </c>
      <c r="D100" s="163" t="s">
        <v>1855</v>
      </c>
    </row>
    <row r="101" spans="1:4" ht="63" customHeight="1" outlineLevel="1" x14ac:dyDescent="0.25">
      <c r="A101" s="161" t="s">
        <v>1963</v>
      </c>
      <c r="B101" s="165" t="s">
        <v>1959</v>
      </c>
      <c r="C101" s="93">
        <v>46017</v>
      </c>
      <c r="D101" s="163" t="s">
        <v>1855</v>
      </c>
    </row>
    <row r="102" spans="1:4" ht="31.5" customHeight="1" outlineLevel="1" x14ac:dyDescent="0.25">
      <c r="A102" s="161" t="s">
        <v>1964</v>
      </c>
      <c r="B102" s="165" t="s">
        <v>1885</v>
      </c>
      <c r="C102" s="93">
        <v>46022</v>
      </c>
      <c r="D102" s="163" t="s">
        <v>1855</v>
      </c>
    </row>
    <row r="103" spans="1:4" ht="31.5" customHeight="1" outlineLevel="1" x14ac:dyDescent="0.25">
      <c r="A103" s="161" t="s">
        <v>1966</v>
      </c>
      <c r="B103" s="395" t="s">
        <v>1965</v>
      </c>
      <c r="C103" s="396"/>
      <c r="D103" s="163" t="s">
        <v>1855</v>
      </c>
    </row>
    <row r="104" spans="1:4" ht="31.5" customHeight="1" outlineLevel="1" x14ac:dyDescent="0.25">
      <c r="A104" s="161" t="s">
        <v>1967</v>
      </c>
      <c r="B104" s="165" t="s">
        <v>1929</v>
      </c>
      <c r="C104" s="93">
        <v>45731</v>
      </c>
      <c r="D104" s="163" t="s">
        <v>1855</v>
      </c>
    </row>
    <row r="105" spans="1:4" ht="31.5" customHeight="1" outlineLevel="1" x14ac:dyDescent="0.25">
      <c r="A105" s="161" t="s">
        <v>1968</v>
      </c>
      <c r="B105" s="165" t="s">
        <v>1930</v>
      </c>
      <c r="C105" s="93">
        <v>45768</v>
      </c>
      <c r="D105" s="163" t="s">
        <v>1855</v>
      </c>
    </row>
    <row r="106" spans="1:4" ht="31.5" customHeight="1" outlineLevel="1" x14ac:dyDescent="0.25">
      <c r="A106" s="161" t="s">
        <v>1969</v>
      </c>
      <c r="B106" s="165" t="s">
        <v>1931</v>
      </c>
      <c r="C106" s="93">
        <v>45859</v>
      </c>
      <c r="D106" s="163" t="s">
        <v>1855</v>
      </c>
    </row>
    <row r="107" spans="1:4" ht="31.5" customHeight="1" outlineLevel="1" x14ac:dyDescent="0.25">
      <c r="A107" s="161" t="s">
        <v>1970</v>
      </c>
      <c r="B107" s="165" t="s">
        <v>1932</v>
      </c>
      <c r="C107" s="93">
        <v>45951</v>
      </c>
      <c r="D107" s="163" t="s">
        <v>1855</v>
      </c>
    </row>
    <row r="108" spans="1:4" ht="31.5" customHeight="1" outlineLevel="1" x14ac:dyDescent="0.25">
      <c r="A108" s="161" t="s">
        <v>1971</v>
      </c>
      <c r="B108" s="165" t="s">
        <v>1933</v>
      </c>
      <c r="C108" s="93">
        <v>46015</v>
      </c>
      <c r="D108" s="163" t="s">
        <v>1855</v>
      </c>
    </row>
    <row r="109" spans="1:4" ht="31.5" customHeight="1" outlineLevel="1" x14ac:dyDescent="0.25">
      <c r="A109" s="161" t="s">
        <v>1972</v>
      </c>
      <c r="B109" s="165" t="s">
        <v>1885</v>
      </c>
      <c r="C109" s="93">
        <v>46022</v>
      </c>
      <c r="D109" s="163" t="s">
        <v>1855</v>
      </c>
    </row>
    <row r="110" spans="1:4" ht="31.5" customHeight="1" outlineLevel="1" x14ac:dyDescent="0.25">
      <c r="A110" s="161" t="s">
        <v>1974</v>
      </c>
      <c r="B110" s="395" t="s">
        <v>1973</v>
      </c>
      <c r="C110" s="396"/>
      <c r="D110" s="163" t="s">
        <v>1855</v>
      </c>
    </row>
    <row r="111" spans="1:4" ht="31.5" customHeight="1" outlineLevel="1" x14ac:dyDescent="0.25">
      <c r="A111" s="161" t="s">
        <v>1975</v>
      </c>
      <c r="B111" s="165" t="s">
        <v>1976</v>
      </c>
      <c r="C111" s="93">
        <v>45747</v>
      </c>
      <c r="D111" s="163" t="s">
        <v>1855</v>
      </c>
    </row>
    <row r="112" spans="1:4" ht="31.5" customHeight="1" outlineLevel="1" x14ac:dyDescent="0.25">
      <c r="A112" s="161" t="s">
        <v>1981</v>
      </c>
      <c r="B112" s="165" t="s">
        <v>1977</v>
      </c>
      <c r="C112" s="93">
        <v>45768</v>
      </c>
      <c r="D112" s="163" t="s">
        <v>1855</v>
      </c>
    </row>
    <row r="113" spans="1:4" ht="31.5" customHeight="1" outlineLevel="1" x14ac:dyDescent="0.25">
      <c r="A113" s="161" t="s">
        <v>1982</v>
      </c>
      <c r="B113" s="165" t="s">
        <v>1978</v>
      </c>
      <c r="C113" s="93">
        <v>45859</v>
      </c>
      <c r="D113" s="163" t="s">
        <v>1855</v>
      </c>
    </row>
    <row r="114" spans="1:4" ht="31.5" customHeight="1" outlineLevel="1" x14ac:dyDescent="0.25">
      <c r="A114" s="161" t="s">
        <v>1983</v>
      </c>
      <c r="B114" s="165" t="s">
        <v>1979</v>
      </c>
      <c r="C114" s="93">
        <v>45951</v>
      </c>
      <c r="D114" s="163" t="s">
        <v>1855</v>
      </c>
    </row>
    <row r="115" spans="1:4" ht="31.5" customHeight="1" outlineLevel="1" x14ac:dyDescent="0.25">
      <c r="A115" s="161" t="s">
        <v>1984</v>
      </c>
      <c r="B115" s="165" t="s">
        <v>1980</v>
      </c>
      <c r="C115" s="93">
        <v>46014</v>
      </c>
      <c r="D115" s="163" t="s">
        <v>1855</v>
      </c>
    </row>
    <row r="116" spans="1:4" ht="31.5" customHeight="1" outlineLevel="1" x14ac:dyDescent="0.25">
      <c r="A116" s="161" t="s">
        <v>1985</v>
      </c>
      <c r="B116" s="165" t="s">
        <v>1885</v>
      </c>
      <c r="C116" s="93">
        <v>46022</v>
      </c>
      <c r="D116" s="163" t="s">
        <v>1855</v>
      </c>
    </row>
    <row r="117" spans="1:4" x14ac:dyDescent="0.25">
      <c r="A117" s="176" t="s">
        <v>155</v>
      </c>
      <c r="B117" s="402" t="s">
        <v>1986</v>
      </c>
      <c r="C117" s="402"/>
      <c r="D117" s="177" t="s">
        <v>16</v>
      </c>
    </row>
    <row r="118" spans="1:4" ht="15.75" customHeight="1" outlineLevel="1" x14ac:dyDescent="0.25">
      <c r="A118" s="178" t="s">
        <v>156</v>
      </c>
      <c r="B118" s="397" t="s">
        <v>1987</v>
      </c>
      <c r="C118" s="398"/>
      <c r="D118" s="399"/>
    </row>
    <row r="119" spans="1:4" ht="31.5" customHeight="1" outlineLevel="1" x14ac:dyDescent="0.25">
      <c r="A119" s="161" t="s">
        <v>1989</v>
      </c>
      <c r="B119" s="395" t="s">
        <v>1988</v>
      </c>
      <c r="C119" s="396"/>
      <c r="D119" s="163" t="s">
        <v>1855</v>
      </c>
    </row>
    <row r="120" spans="1:4" ht="47.25" customHeight="1" outlineLevel="1" x14ac:dyDescent="0.25">
      <c r="A120" s="161" t="s">
        <v>1990</v>
      </c>
      <c r="B120" s="165" t="s">
        <v>1037</v>
      </c>
      <c r="C120" s="93">
        <v>45741</v>
      </c>
      <c r="D120" s="163" t="s">
        <v>1855</v>
      </c>
    </row>
    <row r="121" spans="1:4" ht="47.25" customHeight="1" outlineLevel="1" x14ac:dyDescent="0.25">
      <c r="A121" s="161" t="s">
        <v>1995</v>
      </c>
      <c r="B121" s="165" t="s">
        <v>1991</v>
      </c>
      <c r="C121" s="93">
        <v>45838</v>
      </c>
      <c r="D121" s="163" t="s">
        <v>1855</v>
      </c>
    </row>
    <row r="122" spans="1:4" ht="31.5" customHeight="1" outlineLevel="1" x14ac:dyDescent="0.25">
      <c r="A122" s="161" t="s">
        <v>1996</v>
      </c>
      <c r="B122" s="165" t="s">
        <v>1992</v>
      </c>
      <c r="C122" s="93">
        <v>45839</v>
      </c>
      <c r="D122" s="163" t="s">
        <v>1855</v>
      </c>
    </row>
    <row r="123" spans="1:4" ht="31.5" customHeight="1" outlineLevel="1" x14ac:dyDescent="0.25">
      <c r="A123" s="161" t="s">
        <v>1997</v>
      </c>
      <c r="B123" s="165" t="s">
        <v>1993</v>
      </c>
      <c r="C123" s="93">
        <v>45931</v>
      </c>
      <c r="D123" s="163" t="s">
        <v>1855</v>
      </c>
    </row>
    <row r="124" spans="1:4" ht="31.5" customHeight="1" outlineLevel="1" x14ac:dyDescent="0.25">
      <c r="A124" s="161" t="s">
        <v>1998</v>
      </c>
      <c r="B124" s="165" t="s">
        <v>1994</v>
      </c>
      <c r="C124" s="93">
        <v>45992</v>
      </c>
      <c r="D124" s="163" t="s">
        <v>1855</v>
      </c>
    </row>
    <row r="125" spans="1:4" ht="31.5" customHeight="1" outlineLevel="1" x14ac:dyDescent="0.25">
      <c r="A125" s="161" t="s">
        <v>1999</v>
      </c>
      <c r="B125" s="165" t="s">
        <v>1885</v>
      </c>
      <c r="C125" s="93">
        <v>46016</v>
      </c>
      <c r="D125" s="163" t="s">
        <v>1855</v>
      </c>
    </row>
    <row r="126" spans="1:4" ht="31.5" customHeight="1" outlineLevel="1" x14ac:dyDescent="0.25">
      <c r="A126" s="161" t="s">
        <v>2001</v>
      </c>
      <c r="B126" s="395" t="s">
        <v>2000</v>
      </c>
      <c r="C126" s="396"/>
      <c r="D126" s="163" t="s">
        <v>1855</v>
      </c>
    </row>
    <row r="127" spans="1:4" ht="31.5" customHeight="1" outlineLevel="1" x14ac:dyDescent="0.25">
      <c r="A127" s="161" t="s">
        <v>2002</v>
      </c>
      <c r="B127" s="165" t="s">
        <v>2003</v>
      </c>
      <c r="C127" s="93">
        <v>45747</v>
      </c>
      <c r="D127" s="163" t="s">
        <v>1855</v>
      </c>
    </row>
    <row r="128" spans="1:4" ht="31.5" customHeight="1" outlineLevel="1" x14ac:dyDescent="0.25">
      <c r="A128" s="161" t="s">
        <v>2008</v>
      </c>
      <c r="B128" s="165" t="s">
        <v>2004</v>
      </c>
      <c r="C128" s="93">
        <v>45838</v>
      </c>
      <c r="D128" s="163" t="s">
        <v>1855</v>
      </c>
    </row>
    <row r="129" spans="1:4" ht="31.5" customHeight="1" outlineLevel="1" x14ac:dyDescent="0.25">
      <c r="A129" s="161" t="s">
        <v>2009</v>
      </c>
      <c r="B129" s="165" t="s">
        <v>2005</v>
      </c>
      <c r="C129" s="93">
        <v>45839</v>
      </c>
      <c r="D129" s="163" t="s">
        <v>1855</v>
      </c>
    </row>
    <row r="130" spans="1:4" ht="31.5" customHeight="1" outlineLevel="1" x14ac:dyDescent="0.25">
      <c r="A130" s="161" t="s">
        <v>2010</v>
      </c>
      <c r="B130" s="165" t="s">
        <v>2006</v>
      </c>
      <c r="C130" s="93">
        <v>45931</v>
      </c>
      <c r="D130" s="163" t="s">
        <v>1855</v>
      </c>
    </row>
    <row r="131" spans="1:4" ht="31.5" customHeight="1" outlineLevel="1" x14ac:dyDescent="0.25">
      <c r="A131" s="161" t="s">
        <v>2011</v>
      </c>
      <c r="B131" s="165" t="s">
        <v>2007</v>
      </c>
      <c r="C131" s="93">
        <v>46021</v>
      </c>
      <c r="D131" s="163" t="s">
        <v>1855</v>
      </c>
    </row>
    <row r="132" spans="1:4" ht="31.5" customHeight="1" outlineLevel="1" x14ac:dyDescent="0.25">
      <c r="A132" s="161" t="s">
        <v>2012</v>
      </c>
      <c r="B132" s="165" t="s">
        <v>1885</v>
      </c>
      <c r="C132" s="93">
        <v>46022</v>
      </c>
      <c r="D132" s="163" t="s">
        <v>1855</v>
      </c>
    </row>
    <row r="133" spans="1:4" x14ac:dyDescent="0.25">
      <c r="A133" s="176" t="s">
        <v>162</v>
      </c>
      <c r="B133" s="402" t="s">
        <v>2013</v>
      </c>
      <c r="C133" s="402"/>
      <c r="D133" s="177" t="s">
        <v>16</v>
      </c>
    </row>
    <row r="134" spans="1:4" ht="15.75" customHeight="1" outlineLevel="1" x14ac:dyDescent="0.25">
      <c r="A134" s="178" t="s">
        <v>165</v>
      </c>
      <c r="B134" s="397" t="s">
        <v>2565</v>
      </c>
      <c r="C134" s="398"/>
      <c r="D134" s="399"/>
    </row>
    <row r="135" spans="1:4" ht="31.5" customHeight="1" outlineLevel="1" x14ac:dyDescent="0.25">
      <c r="A135" s="161" t="s">
        <v>2015</v>
      </c>
      <c r="B135" s="395" t="s">
        <v>2014</v>
      </c>
      <c r="C135" s="396"/>
      <c r="D135" s="163" t="s">
        <v>1855</v>
      </c>
    </row>
    <row r="136" spans="1:4" ht="31.5" customHeight="1" outlineLevel="1" x14ac:dyDescent="0.25">
      <c r="A136" s="161" t="s">
        <v>2016</v>
      </c>
      <c r="B136" s="165" t="s">
        <v>2017</v>
      </c>
      <c r="C136" s="93">
        <v>45713</v>
      </c>
      <c r="D136" s="163" t="s">
        <v>1855</v>
      </c>
    </row>
    <row r="137" spans="1:4" ht="31.5" customHeight="1" outlineLevel="1" x14ac:dyDescent="0.25">
      <c r="A137" s="161" t="s">
        <v>2022</v>
      </c>
      <c r="B137" s="165" t="s">
        <v>2018</v>
      </c>
      <c r="C137" s="93">
        <v>45838</v>
      </c>
      <c r="D137" s="163" t="s">
        <v>1855</v>
      </c>
    </row>
    <row r="138" spans="1:4" ht="31.5" customHeight="1" outlineLevel="1" x14ac:dyDescent="0.25">
      <c r="A138" s="161" t="s">
        <v>2023</v>
      </c>
      <c r="B138" s="165" t="s">
        <v>2019</v>
      </c>
      <c r="C138" s="93">
        <v>45930</v>
      </c>
      <c r="D138" s="163" t="s">
        <v>1855</v>
      </c>
    </row>
    <row r="139" spans="1:4" ht="31.5" customHeight="1" outlineLevel="1" x14ac:dyDescent="0.25">
      <c r="A139" s="161" t="s">
        <v>2024</v>
      </c>
      <c r="B139" s="165" t="s">
        <v>2020</v>
      </c>
      <c r="C139" s="93">
        <v>45986</v>
      </c>
      <c r="D139" s="163" t="s">
        <v>1855</v>
      </c>
    </row>
    <row r="140" spans="1:4" ht="31.5" customHeight="1" outlineLevel="1" x14ac:dyDescent="0.25">
      <c r="A140" s="161" t="s">
        <v>2025</v>
      </c>
      <c r="B140" s="165" t="s">
        <v>2021</v>
      </c>
      <c r="C140" s="93">
        <v>45996</v>
      </c>
      <c r="D140" s="163" t="s">
        <v>1855</v>
      </c>
    </row>
    <row r="141" spans="1:4" ht="31.5" customHeight="1" outlineLevel="1" x14ac:dyDescent="0.25">
      <c r="A141" s="161" t="s">
        <v>2026</v>
      </c>
      <c r="B141" s="165" t="s">
        <v>1885</v>
      </c>
      <c r="C141" s="93">
        <v>46016</v>
      </c>
      <c r="D141" s="163" t="s">
        <v>1855</v>
      </c>
    </row>
    <row r="142" spans="1:4" ht="50.25" customHeight="1" outlineLevel="1" x14ac:dyDescent="0.25">
      <c r="A142" s="161" t="s">
        <v>2028</v>
      </c>
      <c r="B142" s="395" t="s">
        <v>2027</v>
      </c>
      <c r="C142" s="396"/>
      <c r="D142" s="163" t="s">
        <v>1855</v>
      </c>
    </row>
    <row r="143" spans="1:4" ht="31.5" customHeight="1" outlineLevel="1" x14ac:dyDescent="0.25">
      <c r="A143" s="161" t="s">
        <v>2029</v>
      </c>
      <c r="B143" s="165" t="s">
        <v>2017</v>
      </c>
      <c r="C143" s="93">
        <v>45714</v>
      </c>
      <c r="D143" s="163" t="s">
        <v>1855</v>
      </c>
    </row>
    <row r="144" spans="1:4" ht="31.5" customHeight="1" outlineLevel="1" x14ac:dyDescent="0.25">
      <c r="A144" s="161" t="s">
        <v>2035</v>
      </c>
      <c r="B144" s="165" t="s">
        <v>2030</v>
      </c>
      <c r="C144" s="93">
        <v>45838</v>
      </c>
      <c r="D144" s="163" t="s">
        <v>1855</v>
      </c>
    </row>
    <row r="145" spans="1:4" ht="31.5" customHeight="1" outlineLevel="1" x14ac:dyDescent="0.25">
      <c r="A145" s="161" t="s">
        <v>2036</v>
      </c>
      <c r="B145" s="165" t="s">
        <v>2031</v>
      </c>
      <c r="C145" s="93">
        <v>45926</v>
      </c>
      <c r="D145" s="163" t="s">
        <v>1855</v>
      </c>
    </row>
    <row r="146" spans="1:4" ht="31.5" customHeight="1" outlineLevel="1" x14ac:dyDescent="0.25">
      <c r="A146" s="161" t="s">
        <v>2037</v>
      </c>
      <c r="B146" s="165" t="s">
        <v>2032</v>
      </c>
      <c r="C146" s="93">
        <v>46009</v>
      </c>
      <c r="D146" s="163" t="s">
        <v>1855</v>
      </c>
    </row>
    <row r="147" spans="1:4" ht="31.5" customHeight="1" outlineLevel="1" x14ac:dyDescent="0.25">
      <c r="A147" s="161" t="s">
        <v>2038</v>
      </c>
      <c r="B147" s="165" t="s">
        <v>2033</v>
      </c>
      <c r="C147" s="93">
        <v>46010</v>
      </c>
      <c r="D147" s="163" t="s">
        <v>1855</v>
      </c>
    </row>
    <row r="148" spans="1:4" ht="31.5" customHeight="1" outlineLevel="1" x14ac:dyDescent="0.25">
      <c r="A148" s="161" t="s">
        <v>2039</v>
      </c>
      <c r="B148" s="165" t="s">
        <v>2034</v>
      </c>
      <c r="C148" s="93">
        <v>46016</v>
      </c>
      <c r="D148" s="163" t="s">
        <v>1855</v>
      </c>
    </row>
    <row r="149" spans="1:4" ht="31.5" customHeight="1" outlineLevel="1" x14ac:dyDescent="0.25">
      <c r="A149" s="161" t="s">
        <v>2041</v>
      </c>
      <c r="B149" s="395" t="s">
        <v>2040</v>
      </c>
      <c r="C149" s="396"/>
      <c r="D149" s="163" t="s">
        <v>1855</v>
      </c>
    </row>
    <row r="150" spans="1:4" ht="31.5" customHeight="1" outlineLevel="1" x14ac:dyDescent="0.25">
      <c r="A150" s="161" t="s">
        <v>2042</v>
      </c>
      <c r="B150" s="165" t="s">
        <v>2043</v>
      </c>
      <c r="C150" s="93">
        <v>45717</v>
      </c>
      <c r="D150" s="163" t="s">
        <v>1855</v>
      </c>
    </row>
    <row r="151" spans="1:4" ht="31.5" customHeight="1" outlineLevel="1" x14ac:dyDescent="0.25">
      <c r="A151" s="161" t="s">
        <v>2049</v>
      </c>
      <c r="B151" s="165" t="s">
        <v>2044</v>
      </c>
      <c r="C151" s="93">
        <v>45744</v>
      </c>
      <c r="D151" s="163" t="s">
        <v>1855</v>
      </c>
    </row>
    <row r="152" spans="1:4" ht="31.5" customHeight="1" outlineLevel="1" x14ac:dyDescent="0.25">
      <c r="A152" s="161" t="s">
        <v>2050</v>
      </c>
      <c r="B152" s="165" t="s">
        <v>2045</v>
      </c>
      <c r="C152" s="93">
        <v>45757</v>
      </c>
      <c r="D152" s="163" t="s">
        <v>1855</v>
      </c>
    </row>
    <row r="153" spans="1:4" ht="31.5" customHeight="1" outlineLevel="1" x14ac:dyDescent="0.25">
      <c r="A153" s="161" t="s">
        <v>2051</v>
      </c>
      <c r="B153" s="165" t="s">
        <v>2046</v>
      </c>
      <c r="C153" s="93">
        <v>45870</v>
      </c>
      <c r="D153" s="163" t="s">
        <v>1855</v>
      </c>
    </row>
    <row r="154" spans="1:4" ht="31.5" customHeight="1" outlineLevel="1" x14ac:dyDescent="0.25">
      <c r="A154" s="161" t="s">
        <v>2052</v>
      </c>
      <c r="B154" s="165" t="s">
        <v>2047</v>
      </c>
      <c r="C154" s="93">
        <v>45962</v>
      </c>
      <c r="D154" s="163" t="s">
        <v>1855</v>
      </c>
    </row>
    <row r="155" spans="1:4" ht="31.5" customHeight="1" outlineLevel="1" x14ac:dyDescent="0.25">
      <c r="A155" s="161" t="s">
        <v>2053</v>
      </c>
      <c r="B155" s="165" t="s">
        <v>2048</v>
      </c>
      <c r="C155" s="93">
        <v>46011</v>
      </c>
      <c r="D155" s="163" t="s">
        <v>1855</v>
      </c>
    </row>
    <row r="156" spans="1:4" ht="31.5" customHeight="1" outlineLevel="1" x14ac:dyDescent="0.25">
      <c r="A156" s="161" t="s">
        <v>2054</v>
      </c>
      <c r="B156" s="165" t="s">
        <v>1885</v>
      </c>
      <c r="C156" s="93">
        <v>46011</v>
      </c>
      <c r="D156" s="163" t="s">
        <v>1855</v>
      </c>
    </row>
    <row r="157" spans="1:4" ht="15.75" customHeight="1" outlineLevel="1" x14ac:dyDescent="0.25">
      <c r="A157" s="178" t="s">
        <v>2055</v>
      </c>
      <c r="B157" s="397" t="s">
        <v>2566</v>
      </c>
      <c r="C157" s="398"/>
      <c r="D157" s="399"/>
    </row>
    <row r="158" spans="1:4" ht="31.5" customHeight="1" outlineLevel="1" x14ac:dyDescent="0.25">
      <c r="A158" s="161" t="s">
        <v>2056</v>
      </c>
      <c r="B158" s="395" t="s">
        <v>2058</v>
      </c>
      <c r="C158" s="396"/>
      <c r="D158" s="163" t="s">
        <v>1855</v>
      </c>
    </row>
    <row r="159" spans="1:4" ht="31.5" customHeight="1" outlineLevel="1" x14ac:dyDescent="0.25">
      <c r="A159" s="161" t="s">
        <v>2057</v>
      </c>
      <c r="B159" s="165" t="s">
        <v>2059</v>
      </c>
      <c r="C159" s="93">
        <v>45746</v>
      </c>
      <c r="D159" s="163" t="s">
        <v>1855</v>
      </c>
    </row>
    <row r="160" spans="1:4" ht="31.5" customHeight="1" outlineLevel="1" x14ac:dyDescent="0.25">
      <c r="A160" s="161" t="s">
        <v>2063</v>
      </c>
      <c r="B160" s="165" t="s">
        <v>2060</v>
      </c>
      <c r="C160" s="93">
        <v>45762</v>
      </c>
      <c r="D160" s="163" t="s">
        <v>1855</v>
      </c>
    </row>
    <row r="161" spans="1:4" ht="31.5" customHeight="1" outlineLevel="1" x14ac:dyDescent="0.25">
      <c r="A161" s="161" t="s">
        <v>2064</v>
      </c>
      <c r="B161" s="165" t="s">
        <v>2061</v>
      </c>
      <c r="C161" s="93">
        <v>45853</v>
      </c>
      <c r="D161" s="163" t="s">
        <v>1855</v>
      </c>
    </row>
    <row r="162" spans="1:4" ht="31.5" customHeight="1" outlineLevel="1" x14ac:dyDescent="0.25">
      <c r="A162" s="161" t="s">
        <v>2065</v>
      </c>
      <c r="B162" s="165" t="s">
        <v>2062</v>
      </c>
      <c r="C162" s="93">
        <v>45945</v>
      </c>
      <c r="D162" s="163" t="s">
        <v>1855</v>
      </c>
    </row>
    <row r="163" spans="1:4" ht="31.5" customHeight="1" outlineLevel="1" x14ac:dyDescent="0.25">
      <c r="A163" s="161" t="s">
        <v>2066</v>
      </c>
      <c r="B163" s="165" t="s">
        <v>2059</v>
      </c>
      <c r="C163" s="93">
        <v>46022</v>
      </c>
      <c r="D163" s="163" t="s">
        <v>1855</v>
      </c>
    </row>
    <row r="164" spans="1:4" ht="31.5" customHeight="1" outlineLevel="1" x14ac:dyDescent="0.25">
      <c r="A164" s="161" t="s">
        <v>2067</v>
      </c>
      <c r="B164" s="165" t="s">
        <v>1885</v>
      </c>
      <c r="C164" s="93">
        <v>46022</v>
      </c>
      <c r="D164" s="163" t="s">
        <v>1855</v>
      </c>
    </row>
    <row r="165" spans="1:4" x14ac:dyDescent="0.25">
      <c r="A165" s="176" t="s">
        <v>169</v>
      </c>
      <c r="B165" s="400" t="s">
        <v>163</v>
      </c>
      <c r="C165" s="401"/>
      <c r="D165" s="177" t="s">
        <v>16</v>
      </c>
    </row>
    <row r="166" spans="1:4" ht="15.75" customHeight="1" outlineLevel="1" x14ac:dyDescent="0.25">
      <c r="A166" s="178" t="s">
        <v>171</v>
      </c>
      <c r="B166" s="397" t="s">
        <v>2567</v>
      </c>
      <c r="C166" s="398"/>
      <c r="D166" s="399"/>
    </row>
    <row r="167" spans="1:4" ht="31.5" customHeight="1" outlineLevel="1" x14ac:dyDescent="0.25">
      <c r="A167" s="161" t="s">
        <v>2069</v>
      </c>
      <c r="B167" s="395" t="s">
        <v>2068</v>
      </c>
      <c r="C167" s="396"/>
      <c r="D167" s="163" t="s">
        <v>1855</v>
      </c>
    </row>
    <row r="168" spans="1:4" ht="47.25" customHeight="1" outlineLevel="1" x14ac:dyDescent="0.25">
      <c r="A168" s="161" t="s">
        <v>2070</v>
      </c>
      <c r="B168" s="175" t="s">
        <v>3018</v>
      </c>
      <c r="C168" s="93">
        <v>46021</v>
      </c>
      <c r="D168" s="170" t="s">
        <v>3002</v>
      </c>
    </row>
    <row r="169" spans="1:4" x14ac:dyDescent="0.25">
      <c r="A169" s="176" t="s">
        <v>174</v>
      </c>
      <c r="B169" s="400" t="s">
        <v>2071</v>
      </c>
      <c r="C169" s="401"/>
      <c r="D169" s="177" t="s">
        <v>16</v>
      </c>
    </row>
    <row r="170" spans="1:4" ht="15.75" customHeight="1" outlineLevel="1" x14ac:dyDescent="0.25">
      <c r="A170" s="178" t="s">
        <v>175</v>
      </c>
      <c r="B170" s="397" t="s">
        <v>390</v>
      </c>
      <c r="C170" s="398"/>
      <c r="D170" s="399"/>
    </row>
    <row r="171" spans="1:4" ht="31.5" customHeight="1" outlineLevel="1" x14ac:dyDescent="0.25">
      <c r="A171" s="161" t="s">
        <v>2072</v>
      </c>
      <c r="B171" s="395" t="s">
        <v>2074</v>
      </c>
      <c r="C171" s="396"/>
      <c r="D171" s="163" t="s">
        <v>1855</v>
      </c>
    </row>
    <row r="172" spans="1:4" ht="47.25" customHeight="1" outlineLevel="1" x14ac:dyDescent="0.25">
      <c r="A172" s="161" t="s">
        <v>2073</v>
      </c>
      <c r="B172" s="175" t="s">
        <v>3003</v>
      </c>
      <c r="C172" s="93">
        <v>46021</v>
      </c>
      <c r="D172" s="170" t="s">
        <v>3002</v>
      </c>
    </row>
    <row r="173" spans="1:4" ht="55.5" customHeight="1" outlineLevel="1" x14ac:dyDescent="0.25">
      <c r="A173" s="161" t="s">
        <v>2075</v>
      </c>
      <c r="B173" s="395" t="s">
        <v>2076</v>
      </c>
      <c r="C173" s="396"/>
      <c r="D173" s="163" t="s">
        <v>1855</v>
      </c>
    </row>
    <row r="174" spans="1:4" ht="31.5" customHeight="1" outlineLevel="1" x14ac:dyDescent="0.25">
      <c r="A174" s="161" t="s">
        <v>2077</v>
      </c>
      <c r="B174" s="175" t="s">
        <v>3004</v>
      </c>
      <c r="C174" s="93">
        <v>45748</v>
      </c>
      <c r="D174" s="170" t="s">
        <v>3001</v>
      </c>
    </row>
    <row r="175" spans="1:4" ht="47.25" customHeight="1" outlineLevel="1" x14ac:dyDescent="0.25">
      <c r="A175" s="161" t="s">
        <v>2078</v>
      </c>
      <c r="B175" s="175" t="s">
        <v>3005</v>
      </c>
      <c r="C175" s="93">
        <v>45757</v>
      </c>
      <c r="D175" s="170" t="s">
        <v>3002</v>
      </c>
    </row>
    <row r="176" spans="1:4" ht="47.25" customHeight="1" outlineLevel="1" x14ac:dyDescent="0.25">
      <c r="A176" s="161" t="s">
        <v>2079</v>
      </c>
      <c r="B176" s="175" t="s">
        <v>3005</v>
      </c>
      <c r="C176" s="93">
        <v>45848</v>
      </c>
      <c r="D176" s="170" t="s">
        <v>3002</v>
      </c>
    </row>
    <row r="177" spans="1:4" ht="47.25" customHeight="1" outlineLevel="1" x14ac:dyDescent="0.25">
      <c r="A177" s="161" t="s">
        <v>2080</v>
      </c>
      <c r="B177" s="175" t="s">
        <v>3005</v>
      </c>
      <c r="C177" s="93">
        <v>45940</v>
      </c>
      <c r="D177" s="170" t="s">
        <v>3002</v>
      </c>
    </row>
    <row r="178" spans="1:4" ht="47.25" customHeight="1" outlineLevel="1" x14ac:dyDescent="0.25">
      <c r="A178" s="161" t="s">
        <v>3054</v>
      </c>
      <c r="B178" s="175" t="s">
        <v>3006</v>
      </c>
      <c r="C178" s="93">
        <v>46021</v>
      </c>
      <c r="D178" s="170" t="s">
        <v>3002</v>
      </c>
    </row>
    <row r="179" spans="1:4" ht="36" customHeight="1" x14ac:dyDescent="0.25">
      <c r="A179" s="176" t="s">
        <v>180</v>
      </c>
      <c r="B179" s="400" t="s">
        <v>1430</v>
      </c>
      <c r="C179" s="401"/>
      <c r="D179" s="177" t="s">
        <v>16</v>
      </c>
    </row>
    <row r="180" spans="1:4" ht="15.75" customHeight="1" outlineLevel="1" x14ac:dyDescent="0.25">
      <c r="A180" s="178" t="s">
        <v>182</v>
      </c>
      <c r="B180" s="397" t="s">
        <v>392</v>
      </c>
      <c r="C180" s="398"/>
      <c r="D180" s="399"/>
    </row>
    <row r="181" spans="1:4" ht="31.5" customHeight="1" outlineLevel="1" x14ac:dyDescent="0.25">
      <c r="A181" s="161" t="s">
        <v>2081</v>
      </c>
      <c r="B181" s="395" t="s">
        <v>2082</v>
      </c>
      <c r="C181" s="396"/>
      <c r="D181" s="163" t="s">
        <v>1855</v>
      </c>
    </row>
    <row r="182" spans="1:4" ht="47.25" customHeight="1" outlineLevel="1" x14ac:dyDescent="0.25">
      <c r="A182" s="161" t="s">
        <v>2083</v>
      </c>
      <c r="B182" s="175" t="s">
        <v>3019</v>
      </c>
      <c r="C182" s="93">
        <v>46021</v>
      </c>
      <c r="D182" s="170" t="s">
        <v>3002</v>
      </c>
    </row>
    <row r="183" spans="1:4" ht="31.5" customHeight="1" outlineLevel="1" x14ac:dyDescent="0.25">
      <c r="A183" s="161" t="s">
        <v>2085</v>
      </c>
      <c r="B183" s="165" t="s">
        <v>2084</v>
      </c>
      <c r="C183" s="164"/>
      <c r="D183" s="163" t="s">
        <v>1855</v>
      </c>
    </row>
    <row r="184" spans="1:4" ht="47.25" customHeight="1" outlineLevel="1" x14ac:dyDescent="0.25">
      <c r="A184" s="161" t="s">
        <v>2086</v>
      </c>
      <c r="B184" s="175" t="s">
        <v>3019</v>
      </c>
      <c r="C184" s="93">
        <v>46021</v>
      </c>
      <c r="D184" s="170" t="s">
        <v>3002</v>
      </c>
    </row>
    <row r="185" spans="1:4" ht="31.5" customHeight="1" outlineLevel="1" x14ac:dyDescent="0.25">
      <c r="A185" s="161" t="s">
        <v>2088</v>
      </c>
      <c r="B185" s="395" t="s">
        <v>2087</v>
      </c>
      <c r="C185" s="396"/>
      <c r="D185" s="170" t="s">
        <v>1855</v>
      </c>
    </row>
    <row r="186" spans="1:4" ht="47.25" customHeight="1" outlineLevel="1" x14ac:dyDescent="0.25">
      <c r="A186" s="161" t="s">
        <v>2089</v>
      </c>
      <c r="B186" s="175" t="s">
        <v>3019</v>
      </c>
      <c r="C186" s="93">
        <v>46021</v>
      </c>
      <c r="D186" s="170" t="s">
        <v>3002</v>
      </c>
    </row>
    <row r="187" spans="1:4" ht="31.5" customHeight="1" outlineLevel="1" x14ac:dyDescent="0.25">
      <c r="A187" s="161" t="s">
        <v>2091</v>
      </c>
      <c r="B187" s="395" t="s">
        <v>2090</v>
      </c>
      <c r="C187" s="396"/>
      <c r="D187" s="170" t="s">
        <v>1855</v>
      </c>
    </row>
    <row r="188" spans="1:4" ht="31.5" customHeight="1" outlineLevel="1" x14ac:dyDescent="0.25">
      <c r="A188" s="161" t="s">
        <v>2092</v>
      </c>
      <c r="B188" s="175" t="s">
        <v>2045</v>
      </c>
      <c r="C188" s="93">
        <v>45757</v>
      </c>
      <c r="D188" s="170" t="s">
        <v>3001</v>
      </c>
    </row>
    <row r="189" spans="1:4" ht="31.5" customHeight="1" outlineLevel="1" x14ac:dyDescent="0.25">
      <c r="A189" s="161" t="s">
        <v>2093</v>
      </c>
      <c r="B189" s="175" t="s">
        <v>2045</v>
      </c>
      <c r="C189" s="93">
        <v>45848</v>
      </c>
      <c r="D189" s="170" t="s">
        <v>3001</v>
      </c>
    </row>
    <row r="190" spans="1:4" ht="31.5" customHeight="1" outlineLevel="1" x14ac:dyDescent="0.25">
      <c r="A190" s="161" t="s">
        <v>2094</v>
      </c>
      <c r="B190" s="175" t="s">
        <v>2045</v>
      </c>
      <c r="C190" s="93">
        <v>45940</v>
      </c>
      <c r="D190" s="170" t="s">
        <v>3001</v>
      </c>
    </row>
    <row r="191" spans="1:4" ht="31.5" customHeight="1" outlineLevel="1" x14ac:dyDescent="0.25">
      <c r="A191" s="161" t="s">
        <v>2095</v>
      </c>
      <c r="B191" s="175" t="s">
        <v>3007</v>
      </c>
      <c r="C191" s="93">
        <v>46021</v>
      </c>
      <c r="D191" s="170" t="s">
        <v>3001</v>
      </c>
    </row>
    <row r="192" spans="1:4" ht="48.75" customHeight="1" outlineLevel="1" x14ac:dyDescent="0.25">
      <c r="A192" s="161" t="s">
        <v>2097</v>
      </c>
      <c r="B192" s="395" t="s">
        <v>2096</v>
      </c>
      <c r="C192" s="396"/>
      <c r="D192" s="170" t="s">
        <v>1855</v>
      </c>
    </row>
    <row r="193" spans="1:4" ht="31.5" customHeight="1" outlineLevel="1" x14ac:dyDescent="0.25">
      <c r="A193" s="161" t="s">
        <v>2098</v>
      </c>
      <c r="B193" s="165" t="s">
        <v>3020</v>
      </c>
      <c r="C193" s="93">
        <v>45748</v>
      </c>
      <c r="D193" s="163" t="s">
        <v>3001</v>
      </c>
    </row>
    <row r="194" spans="1:4" ht="31.5" customHeight="1" outlineLevel="1" x14ac:dyDescent="0.25">
      <c r="A194" s="161" t="s">
        <v>2100</v>
      </c>
      <c r="B194" s="395" t="s">
        <v>2099</v>
      </c>
      <c r="C194" s="396"/>
      <c r="D194" s="163" t="s">
        <v>1855</v>
      </c>
    </row>
    <row r="195" spans="1:4" ht="31.5" customHeight="1" outlineLevel="1" x14ac:dyDescent="0.25">
      <c r="A195" s="161" t="s">
        <v>2101</v>
      </c>
      <c r="B195" s="175" t="s">
        <v>3020</v>
      </c>
      <c r="C195" s="93">
        <v>45748</v>
      </c>
      <c r="D195" s="170" t="s">
        <v>3001</v>
      </c>
    </row>
    <row r="196" spans="1:4" x14ac:dyDescent="0.25">
      <c r="A196" s="176" t="s">
        <v>186</v>
      </c>
      <c r="B196" s="400" t="s">
        <v>181</v>
      </c>
      <c r="C196" s="401"/>
      <c r="D196" s="177" t="s">
        <v>16</v>
      </c>
    </row>
    <row r="197" spans="1:4" ht="15.75" customHeight="1" outlineLevel="1" x14ac:dyDescent="0.25">
      <c r="A197" s="178" t="s">
        <v>189</v>
      </c>
      <c r="B197" s="397" t="s">
        <v>395</v>
      </c>
      <c r="C197" s="398"/>
      <c r="D197" s="399"/>
    </row>
    <row r="198" spans="1:4" ht="30.75" customHeight="1" outlineLevel="1" x14ac:dyDescent="0.25">
      <c r="A198" s="161" t="s">
        <v>2102</v>
      </c>
      <c r="B198" s="395" t="s">
        <v>2103</v>
      </c>
      <c r="C198" s="396"/>
      <c r="D198" s="163" t="s">
        <v>1855</v>
      </c>
    </row>
    <row r="199" spans="1:4" ht="47.25" customHeight="1" outlineLevel="1" x14ac:dyDescent="0.25">
      <c r="A199" s="161" t="s">
        <v>2104</v>
      </c>
      <c r="B199" s="165" t="s">
        <v>3021</v>
      </c>
      <c r="C199" s="93">
        <v>46006</v>
      </c>
      <c r="D199" s="163" t="s">
        <v>3002</v>
      </c>
    </row>
    <row r="200" spans="1:4" x14ac:dyDescent="0.25">
      <c r="A200" s="176" t="s">
        <v>198</v>
      </c>
      <c r="B200" s="400" t="s">
        <v>1823</v>
      </c>
      <c r="C200" s="401"/>
      <c r="D200" s="177" t="s">
        <v>16</v>
      </c>
    </row>
    <row r="201" spans="1:4" ht="33.75" customHeight="1" outlineLevel="1" x14ac:dyDescent="0.25">
      <c r="A201" s="178" t="s">
        <v>200</v>
      </c>
      <c r="B201" s="397" t="s">
        <v>2568</v>
      </c>
      <c r="C201" s="398"/>
      <c r="D201" s="399"/>
    </row>
    <row r="202" spans="1:4" ht="31.5" customHeight="1" outlineLevel="1" x14ac:dyDescent="0.25">
      <c r="A202" s="161" t="s">
        <v>2105</v>
      </c>
      <c r="B202" s="395" t="s">
        <v>2107</v>
      </c>
      <c r="C202" s="396"/>
      <c r="D202" s="163" t="s">
        <v>1855</v>
      </c>
    </row>
    <row r="203" spans="1:4" ht="31.5" outlineLevel="1" x14ac:dyDescent="0.25">
      <c r="A203" s="161" t="s">
        <v>2106</v>
      </c>
      <c r="B203" s="165" t="s">
        <v>2108</v>
      </c>
      <c r="C203" s="93">
        <v>45736</v>
      </c>
      <c r="D203" s="163" t="s">
        <v>1855</v>
      </c>
    </row>
    <row r="204" spans="1:4" ht="47.25" outlineLevel="1" x14ac:dyDescent="0.25">
      <c r="A204" s="161" t="s">
        <v>2112</v>
      </c>
      <c r="B204" s="165" t="s">
        <v>2109</v>
      </c>
      <c r="C204" s="93">
        <v>45809</v>
      </c>
      <c r="D204" s="163" t="s">
        <v>1855</v>
      </c>
    </row>
    <row r="205" spans="1:4" ht="31.5" outlineLevel="1" x14ac:dyDescent="0.25">
      <c r="A205" s="161" t="s">
        <v>2113</v>
      </c>
      <c r="B205" s="165" t="s">
        <v>2110</v>
      </c>
      <c r="C205" s="93">
        <v>45839</v>
      </c>
      <c r="D205" s="163" t="s">
        <v>1855</v>
      </c>
    </row>
    <row r="206" spans="1:4" ht="47.25" outlineLevel="1" x14ac:dyDescent="0.25">
      <c r="A206" s="161" t="s">
        <v>2114</v>
      </c>
      <c r="B206" s="165" t="s">
        <v>2111</v>
      </c>
      <c r="C206" s="93">
        <v>45962</v>
      </c>
      <c r="D206" s="163" t="s">
        <v>1855</v>
      </c>
    </row>
    <row r="207" spans="1:4" ht="47.25" outlineLevel="1" x14ac:dyDescent="0.25">
      <c r="A207" s="161" t="s">
        <v>2115</v>
      </c>
      <c r="B207" s="175" t="s">
        <v>3131</v>
      </c>
      <c r="C207" s="93">
        <v>45992</v>
      </c>
      <c r="D207" s="163" t="s">
        <v>1855</v>
      </c>
    </row>
    <row r="208" spans="1:4" ht="31.5" outlineLevel="1" x14ac:dyDescent="0.25">
      <c r="A208" s="161" t="s">
        <v>2116</v>
      </c>
      <c r="B208" s="165" t="s">
        <v>2034</v>
      </c>
      <c r="C208" s="93">
        <v>46022</v>
      </c>
      <c r="D208" s="163" t="s">
        <v>1855</v>
      </c>
    </row>
    <row r="209" spans="1:4" ht="47.25" customHeight="1" outlineLevel="1" x14ac:dyDescent="0.25">
      <c r="A209" s="161" t="s">
        <v>2117</v>
      </c>
      <c r="B209" s="395" t="s">
        <v>2118</v>
      </c>
      <c r="C209" s="396"/>
      <c r="D209" s="163" t="s">
        <v>1855</v>
      </c>
    </row>
    <row r="210" spans="1:4" ht="31.5" outlineLevel="1" x14ac:dyDescent="0.25">
      <c r="A210" s="161" t="s">
        <v>2119</v>
      </c>
      <c r="B210" s="165" t="s">
        <v>2125</v>
      </c>
      <c r="C210" s="93">
        <v>45747</v>
      </c>
      <c r="D210" s="163" t="s">
        <v>1855</v>
      </c>
    </row>
    <row r="211" spans="1:4" ht="31.5" outlineLevel="1" x14ac:dyDescent="0.25">
      <c r="A211" s="161" t="s">
        <v>2120</v>
      </c>
      <c r="B211" s="165" t="s">
        <v>2126</v>
      </c>
      <c r="C211" s="93">
        <v>45768</v>
      </c>
      <c r="D211" s="163" t="s">
        <v>1855</v>
      </c>
    </row>
    <row r="212" spans="1:4" ht="94.5" outlineLevel="1" x14ac:dyDescent="0.25">
      <c r="A212" s="161" t="s">
        <v>2121</v>
      </c>
      <c r="B212" s="165" t="s">
        <v>2127</v>
      </c>
      <c r="C212" s="93">
        <v>45930</v>
      </c>
      <c r="D212" s="163" t="s">
        <v>1855</v>
      </c>
    </row>
    <row r="213" spans="1:4" ht="78.75" outlineLevel="1" x14ac:dyDescent="0.25">
      <c r="A213" s="161" t="s">
        <v>2122</v>
      </c>
      <c r="B213" s="165" t="s">
        <v>2128</v>
      </c>
      <c r="C213" s="93">
        <v>45962</v>
      </c>
      <c r="D213" s="163" t="s">
        <v>1855</v>
      </c>
    </row>
    <row r="214" spans="1:4" ht="110.25" outlineLevel="1" x14ac:dyDescent="0.25">
      <c r="A214" s="161" t="s">
        <v>2123</v>
      </c>
      <c r="B214" s="165" t="s">
        <v>2129</v>
      </c>
      <c r="C214" s="93">
        <v>46021</v>
      </c>
      <c r="D214" s="163" t="s">
        <v>1855</v>
      </c>
    </row>
    <row r="215" spans="1:4" ht="31.5" outlineLevel="1" x14ac:dyDescent="0.25">
      <c r="A215" s="161" t="s">
        <v>2124</v>
      </c>
      <c r="B215" s="165" t="s">
        <v>1885</v>
      </c>
      <c r="C215" s="93">
        <v>46022</v>
      </c>
      <c r="D215" s="163" t="s">
        <v>1855</v>
      </c>
    </row>
    <row r="216" spans="1:4" ht="31.5" outlineLevel="1" x14ac:dyDescent="0.25">
      <c r="A216" s="161" t="s">
        <v>2131</v>
      </c>
      <c r="B216" s="395" t="s">
        <v>2130</v>
      </c>
      <c r="C216" s="396"/>
      <c r="D216" s="163" t="s">
        <v>1855</v>
      </c>
    </row>
    <row r="217" spans="1:4" ht="63" outlineLevel="1" x14ac:dyDescent="0.25">
      <c r="A217" s="161" t="s">
        <v>2132</v>
      </c>
      <c r="B217" s="165" t="s">
        <v>2133</v>
      </c>
      <c r="C217" s="93">
        <v>45747</v>
      </c>
      <c r="D217" s="163" t="s">
        <v>1855</v>
      </c>
    </row>
    <row r="218" spans="1:4" ht="63" outlineLevel="1" x14ac:dyDescent="0.25">
      <c r="A218" s="161" t="s">
        <v>2138</v>
      </c>
      <c r="B218" s="165" t="s">
        <v>2134</v>
      </c>
      <c r="C218" s="93">
        <v>45838</v>
      </c>
      <c r="D218" s="163" t="s">
        <v>1855</v>
      </c>
    </row>
    <row r="219" spans="1:4" ht="94.5" outlineLevel="1" x14ac:dyDescent="0.25">
      <c r="A219" s="161" t="s">
        <v>2139</v>
      </c>
      <c r="B219" s="165" t="s">
        <v>2135</v>
      </c>
      <c r="C219" s="93">
        <v>45839</v>
      </c>
      <c r="D219" s="163" t="s">
        <v>1855</v>
      </c>
    </row>
    <row r="220" spans="1:4" ht="78.75" outlineLevel="1" x14ac:dyDescent="0.25">
      <c r="A220" s="161" t="s">
        <v>2140</v>
      </c>
      <c r="B220" s="165" t="s">
        <v>2136</v>
      </c>
      <c r="C220" s="93">
        <v>45853</v>
      </c>
      <c r="D220" s="163" t="s">
        <v>1855</v>
      </c>
    </row>
    <row r="221" spans="1:4" ht="78.75" outlineLevel="1" x14ac:dyDescent="0.25">
      <c r="A221" s="161" t="s">
        <v>2141</v>
      </c>
      <c r="B221" s="165" t="s">
        <v>2137</v>
      </c>
      <c r="C221" s="93">
        <v>45901</v>
      </c>
      <c r="D221" s="163" t="s">
        <v>1855</v>
      </c>
    </row>
    <row r="222" spans="1:4" ht="31.5" outlineLevel="1" x14ac:dyDescent="0.25">
      <c r="A222" s="161" t="s">
        <v>2142</v>
      </c>
      <c r="B222" s="165" t="s">
        <v>1885</v>
      </c>
      <c r="C222" s="93">
        <v>46022</v>
      </c>
      <c r="D222" s="163" t="s">
        <v>1855</v>
      </c>
    </row>
    <row r="223" spans="1:4" ht="31.5" outlineLevel="1" x14ac:dyDescent="0.25">
      <c r="A223" s="161" t="s">
        <v>2144</v>
      </c>
      <c r="B223" s="395" t="s">
        <v>2143</v>
      </c>
      <c r="C223" s="396"/>
      <c r="D223" s="163" t="s">
        <v>1855</v>
      </c>
    </row>
    <row r="224" spans="1:4" ht="31.5" outlineLevel="1" x14ac:dyDescent="0.25">
      <c r="A224" s="161" t="s">
        <v>2145</v>
      </c>
      <c r="B224" s="165" t="s">
        <v>2146</v>
      </c>
      <c r="C224" s="93">
        <v>45726</v>
      </c>
      <c r="D224" s="163" t="s">
        <v>1855</v>
      </c>
    </row>
    <row r="225" spans="1:4" ht="31.5" outlineLevel="1" x14ac:dyDescent="0.25">
      <c r="A225" s="161" t="s">
        <v>2149</v>
      </c>
      <c r="B225" s="165" t="s">
        <v>2147</v>
      </c>
      <c r="C225" s="93">
        <v>45777</v>
      </c>
      <c r="D225" s="163" t="s">
        <v>1855</v>
      </c>
    </row>
    <row r="226" spans="1:4" ht="31.5" outlineLevel="1" x14ac:dyDescent="0.25">
      <c r="A226" s="161" t="s">
        <v>2150</v>
      </c>
      <c r="B226" s="165" t="s">
        <v>2045</v>
      </c>
      <c r="C226" s="93">
        <v>45868</v>
      </c>
      <c r="D226" s="163" t="s">
        <v>1855</v>
      </c>
    </row>
    <row r="227" spans="1:4" ht="31.5" outlineLevel="1" x14ac:dyDescent="0.25">
      <c r="A227" s="161" t="s">
        <v>2151</v>
      </c>
      <c r="B227" s="165" t="s">
        <v>2045</v>
      </c>
      <c r="C227" s="93">
        <v>45960</v>
      </c>
      <c r="D227" s="163" t="s">
        <v>1855</v>
      </c>
    </row>
    <row r="228" spans="1:4" ht="63" outlineLevel="1" x14ac:dyDescent="0.25">
      <c r="A228" s="161" t="s">
        <v>2152</v>
      </c>
      <c r="B228" s="165" t="s">
        <v>2148</v>
      </c>
      <c r="C228" s="93">
        <v>46001</v>
      </c>
      <c r="D228" s="163" t="s">
        <v>1855</v>
      </c>
    </row>
    <row r="229" spans="1:4" ht="31.5" outlineLevel="1" x14ac:dyDescent="0.25">
      <c r="A229" s="161" t="s">
        <v>2153</v>
      </c>
      <c r="B229" s="165" t="s">
        <v>2045</v>
      </c>
      <c r="C229" s="93">
        <v>46011</v>
      </c>
      <c r="D229" s="163" t="s">
        <v>1855</v>
      </c>
    </row>
    <row r="230" spans="1:4" ht="31.5" outlineLevel="1" x14ac:dyDescent="0.25">
      <c r="A230" s="161" t="s">
        <v>2155</v>
      </c>
      <c r="B230" s="395" t="s">
        <v>2154</v>
      </c>
      <c r="C230" s="396"/>
      <c r="D230" s="163" t="s">
        <v>1855</v>
      </c>
    </row>
    <row r="231" spans="1:4" ht="47.25" outlineLevel="1" x14ac:dyDescent="0.25">
      <c r="A231" s="161" t="s">
        <v>2156</v>
      </c>
      <c r="B231" s="165" t="s">
        <v>2162</v>
      </c>
      <c r="C231" s="93">
        <v>45747</v>
      </c>
      <c r="D231" s="163" t="s">
        <v>1855</v>
      </c>
    </row>
    <row r="232" spans="1:4" ht="63" outlineLevel="1" x14ac:dyDescent="0.25">
      <c r="A232" s="161" t="s">
        <v>2157</v>
      </c>
      <c r="B232" s="165" t="s">
        <v>2163</v>
      </c>
      <c r="C232" s="93">
        <v>45762</v>
      </c>
      <c r="D232" s="163" t="s">
        <v>1855</v>
      </c>
    </row>
    <row r="233" spans="1:4" ht="47.25" outlineLevel="1" x14ac:dyDescent="0.25">
      <c r="A233" s="161" t="s">
        <v>2158</v>
      </c>
      <c r="B233" s="165" t="s">
        <v>2164</v>
      </c>
      <c r="C233" s="93">
        <v>45853</v>
      </c>
      <c r="D233" s="163" t="s">
        <v>1855</v>
      </c>
    </row>
    <row r="234" spans="1:4" ht="63" outlineLevel="1" x14ac:dyDescent="0.25">
      <c r="A234" s="161" t="s">
        <v>2159</v>
      </c>
      <c r="B234" s="165" t="s">
        <v>2165</v>
      </c>
      <c r="C234" s="93">
        <v>45853</v>
      </c>
      <c r="D234" s="163" t="s">
        <v>1855</v>
      </c>
    </row>
    <row r="235" spans="1:4" ht="47.25" outlineLevel="1" x14ac:dyDescent="0.25">
      <c r="A235" s="161" t="s">
        <v>2160</v>
      </c>
      <c r="B235" s="165" t="s">
        <v>2166</v>
      </c>
      <c r="C235" s="93">
        <v>45945</v>
      </c>
      <c r="D235" s="163" t="s">
        <v>1855</v>
      </c>
    </row>
    <row r="236" spans="1:4" ht="63" outlineLevel="1" x14ac:dyDescent="0.25">
      <c r="A236" s="161" t="s">
        <v>2161</v>
      </c>
      <c r="B236" s="165" t="s">
        <v>2167</v>
      </c>
      <c r="C236" s="93">
        <v>45945</v>
      </c>
      <c r="D236" s="163" t="s">
        <v>1855</v>
      </c>
    </row>
    <row r="237" spans="1:4" ht="31.5" outlineLevel="1" x14ac:dyDescent="0.25">
      <c r="A237" s="161" t="s">
        <v>2168</v>
      </c>
      <c r="B237" s="165" t="s">
        <v>1885</v>
      </c>
      <c r="C237" s="93">
        <v>46022</v>
      </c>
      <c r="D237" s="163" t="s">
        <v>1855</v>
      </c>
    </row>
    <row r="238" spans="1:4" x14ac:dyDescent="0.25">
      <c r="A238" s="176" t="s">
        <v>207</v>
      </c>
      <c r="B238" s="400" t="s">
        <v>1830</v>
      </c>
      <c r="C238" s="401"/>
      <c r="D238" s="177" t="s">
        <v>16</v>
      </c>
    </row>
    <row r="239" spans="1:4" ht="33.75" customHeight="1" outlineLevel="1" x14ac:dyDescent="0.25">
      <c r="A239" s="178" t="s">
        <v>209</v>
      </c>
      <c r="B239" s="397" t="s">
        <v>2569</v>
      </c>
      <c r="C239" s="398"/>
      <c r="D239" s="399"/>
    </row>
    <row r="240" spans="1:4" ht="31.5" customHeight="1" outlineLevel="1" x14ac:dyDescent="0.25">
      <c r="A240" s="161" t="s">
        <v>2169</v>
      </c>
      <c r="B240" s="395" t="s">
        <v>2171</v>
      </c>
      <c r="C240" s="396"/>
      <c r="D240" s="163" t="s">
        <v>1855</v>
      </c>
    </row>
    <row r="241" spans="1:4" ht="31.5" customHeight="1" outlineLevel="1" x14ac:dyDescent="0.25">
      <c r="A241" s="161" t="s">
        <v>2170</v>
      </c>
      <c r="B241" s="165" t="s">
        <v>2177</v>
      </c>
      <c r="C241" s="93">
        <v>45717</v>
      </c>
      <c r="D241" s="163" t="s">
        <v>1855</v>
      </c>
    </row>
    <row r="242" spans="1:4" ht="31.5" customHeight="1" outlineLevel="1" x14ac:dyDescent="0.25">
      <c r="A242" s="161" t="s">
        <v>2172</v>
      </c>
      <c r="B242" s="165" t="s">
        <v>2178</v>
      </c>
      <c r="C242" s="93">
        <v>45777</v>
      </c>
      <c r="D242" s="163" t="s">
        <v>1855</v>
      </c>
    </row>
    <row r="243" spans="1:4" ht="31.5" customHeight="1" outlineLevel="1" x14ac:dyDescent="0.25">
      <c r="A243" s="161" t="s">
        <v>2173</v>
      </c>
      <c r="B243" s="165" t="s">
        <v>2179</v>
      </c>
      <c r="C243" s="93">
        <v>45839</v>
      </c>
      <c r="D243" s="163" t="s">
        <v>1855</v>
      </c>
    </row>
    <row r="244" spans="1:4" ht="31.5" customHeight="1" outlineLevel="1" x14ac:dyDescent="0.25">
      <c r="A244" s="161" t="s">
        <v>2174</v>
      </c>
      <c r="B244" s="165" t="s">
        <v>2180</v>
      </c>
      <c r="C244" s="93">
        <v>45869</v>
      </c>
      <c r="D244" s="163" t="s">
        <v>1855</v>
      </c>
    </row>
    <row r="245" spans="1:4" ht="31.5" customHeight="1" outlineLevel="1" x14ac:dyDescent="0.25">
      <c r="A245" s="161" t="s">
        <v>2175</v>
      </c>
      <c r="B245" s="165" t="s">
        <v>2181</v>
      </c>
      <c r="C245" s="93">
        <v>45961</v>
      </c>
      <c r="D245" s="163" t="s">
        <v>1855</v>
      </c>
    </row>
    <row r="246" spans="1:4" ht="31.5" customHeight="1" outlineLevel="1" x14ac:dyDescent="0.25">
      <c r="A246" s="161" t="s">
        <v>2176</v>
      </c>
      <c r="B246" s="165" t="s">
        <v>2182</v>
      </c>
      <c r="C246" s="93">
        <v>45962</v>
      </c>
      <c r="D246" s="163" t="s">
        <v>1855</v>
      </c>
    </row>
    <row r="247" spans="1:4" ht="52.5" customHeight="1" outlineLevel="1" x14ac:dyDescent="0.25">
      <c r="A247" s="161" t="s">
        <v>2184</v>
      </c>
      <c r="B247" s="395" t="s">
        <v>2183</v>
      </c>
      <c r="C247" s="396"/>
      <c r="D247" s="163" t="s">
        <v>1855</v>
      </c>
    </row>
    <row r="248" spans="1:4" ht="78.75" customHeight="1" outlineLevel="1" x14ac:dyDescent="0.25">
      <c r="A248" s="161" t="s">
        <v>2185</v>
      </c>
      <c r="B248" s="165" t="s">
        <v>2186</v>
      </c>
      <c r="C248" s="93">
        <v>45747</v>
      </c>
      <c r="D248" s="163" t="s">
        <v>1855</v>
      </c>
    </row>
    <row r="249" spans="1:4" ht="31.5" customHeight="1" outlineLevel="1" x14ac:dyDescent="0.25">
      <c r="A249" s="161" t="s">
        <v>2192</v>
      </c>
      <c r="B249" s="165" t="s">
        <v>2187</v>
      </c>
      <c r="C249" s="93">
        <v>45778</v>
      </c>
      <c r="D249" s="163" t="s">
        <v>1855</v>
      </c>
    </row>
    <row r="250" spans="1:4" ht="47.25" customHeight="1" outlineLevel="1" x14ac:dyDescent="0.25">
      <c r="A250" s="161" t="s">
        <v>2193</v>
      </c>
      <c r="B250" s="165" t="s">
        <v>2188</v>
      </c>
      <c r="C250" s="93">
        <v>45895</v>
      </c>
      <c r="D250" s="163" t="s">
        <v>1855</v>
      </c>
    </row>
    <row r="251" spans="1:4" ht="78.75" customHeight="1" outlineLevel="1" x14ac:dyDescent="0.25">
      <c r="A251" s="161" t="s">
        <v>2194</v>
      </c>
      <c r="B251" s="165" t="s">
        <v>2189</v>
      </c>
      <c r="C251" s="93">
        <v>45931</v>
      </c>
      <c r="D251" s="163" t="s">
        <v>1855</v>
      </c>
    </row>
    <row r="252" spans="1:4" ht="63" customHeight="1" outlineLevel="1" x14ac:dyDescent="0.25">
      <c r="A252" s="161" t="s">
        <v>2195</v>
      </c>
      <c r="B252" s="165" t="s">
        <v>2190</v>
      </c>
      <c r="C252" s="93">
        <v>45962</v>
      </c>
      <c r="D252" s="163" t="s">
        <v>1855</v>
      </c>
    </row>
    <row r="253" spans="1:4" ht="78.75" customHeight="1" outlineLevel="1" x14ac:dyDescent="0.25">
      <c r="A253" s="161" t="s">
        <v>2196</v>
      </c>
      <c r="B253" s="165" t="s">
        <v>2191</v>
      </c>
      <c r="C253" s="93">
        <v>45992</v>
      </c>
      <c r="D253" s="163" t="s">
        <v>1855</v>
      </c>
    </row>
    <row r="254" spans="1:4" ht="33" customHeight="1" x14ac:dyDescent="0.25">
      <c r="A254" s="176" t="s">
        <v>214</v>
      </c>
      <c r="B254" s="400" t="s">
        <v>215</v>
      </c>
      <c r="C254" s="401"/>
      <c r="D254" s="177" t="s">
        <v>16</v>
      </c>
    </row>
    <row r="255" spans="1:4" ht="15.75" customHeight="1" outlineLevel="1" x14ac:dyDescent="0.25">
      <c r="A255" s="178" t="s">
        <v>1047</v>
      </c>
      <c r="B255" s="397" t="s">
        <v>416</v>
      </c>
      <c r="C255" s="398"/>
      <c r="D255" s="399"/>
    </row>
    <row r="256" spans="1:4" ht="31.5" customHeight="1" outlineLevel="1" x14ac:dyDescent="0.25">
      <c r="A256" s="161" t="s">
        <v>2197</v>
      </c>
      <c r="B256" s="395" t="s">
        <v>2198</v>
      </c>
      <c r="C256" s="396"/>
      <c r="D256" s="163" t="s">
        <v>1855</v>
      </c>
    </row>
    <row r="257" spans="1:4" ht="47.25" customHeight="1" outlineLevel="1" x14ac:dyDescent="0.25">
      <c r="A257" s="161" t="s">
        <v>2199</v>
      </c>
      <c r="B257" s="165" t="s">
        <v>3022</v>
      </c>
      <c r="C257" s="93">
        <v>46021</v>
      </c>
      <c r="D257" s="163" t="s">
        <v>3001</v>
      </c>
    </row>
    <row r="258" spans="1:4" ht="34.5" customHeight="1" x14ac:dyDescent="0.25">
      <c r="A258" s="176" t="s">
        <v>218</v>
      </c>
      <c r="B258" s="400" t="s">
        <v>219</v>
      </c>
      <c r="C258" s="401"/>
      <c r="D258" s="177" t="s">
        <v>16</v>
      </c>
    </row>
    <row r="259" spans="1:4" x14ac:dyDescent="0.25">
      <c r="A259" s="178" t="s">
        <v>220</v>
      </c>
      <c r="B259" s="397" t="s">
        <v>419</v>
      </c>
      <c r="C259" s="398"/>
      <c r="D259" s="399"/>
    </row>
    <row r="260" spans="1:4" ht="35.25" customHeight="1" x14ac:dyDescent="0.25">
      <c r="A260" s="161" t="s">
        <v>2200</v>
      </c>
      <c r="B260" s="395" t="s">
        <v>2201</v>
      </c>
      <c r="C260" s="396"/>
      <c r="D260" s="163" t="s">
        <v>3024</v>
      </c>
    </row>
    <row r="261" spans="1:4" ht="63" x14ac:dyDescent="0.25">
      <c r="A261" s="161" t="s">
        <v>2202</v>
      </c>
      <c r="B261" s="165" t="s">
        <v>3026</v>
      </c>
      <c r="C261" s="93">
        <v>46021</v>
      </c>
      <c r="D261" s="163" t="s">
        <v>3023</v>
      </c>
    </row>
    <row r="262" spans="1:4" ht="31.5" customHeight="1" x14ac:dyDescent="0.25">
      <c r="A262" s="161" t="s">
        <v>2204</v>
      </c>
      <c r="B262" s="395" t="s">
        <v>2203</v>
      </c>
      <c r="C262" s="396"/>
      <c r="D262" s="163" t="s">
        <v>3024</v>
      </c>
    </row>
    <row r="263" spans="1:4" ht="31.5" x14ac:dyDescent="0.25">
      <c r="A263" s="161" t="s">
        <v>2205</v>
      </c>
      <c r="B263" s="175" t="s">
        <v>3052</v>
      </c>
      <c r="C263" s="93">
        <v>45688</v>
      </c>
      <c r="D263" s="179" t="s">
        <v>3001</v>
      </c>
    </row>
    <row r="264" spans="1:4" ht="47.25" x14ac:dyDescent="0.25">
      <c r="A264" s="161" t="s">
        <v>2206</v>
      </c>
      <c r="B264" s="175" t="s">
        <v>3005</v>
      </c>
      <c r="C264" s="93">
        <v>45757</v>
      </c>
      <c r="D264" s="179" t="s">
        <v>3025</v>
      </c>
    </row>
    <row r="265" spans="1:4" ht="47.25" x14ac:dyDescent="0.25">
      <c r="A265" s="161" t="s">
        <v>2207</v>
      </c>
      <c r="B265" s="175" t="s">
        <v>3005</v>
      </c>
      <c r="C265" s="93">
        <v>45848</v>
      </c>
      <c r="D265" s="179" t="s">
        <v>3025</v>
      </c>
    </row>
    <row r="266" spans="1:4" ht="47.25" x14ac:dyDescent="0.25">
      <c r="A266" s="161" t="s">
        <v>2208</v>
      </c>
      <c r="B266" s="175" t="s">
        <v>3005</v>
      </c>
      <c r="C266" s="93">
        <v>45940</v>
      </c>
      <c r="D266" s="179" t="s">
        <v>3025</v>
      </c>
    </row>
    <row r="267" spans="1:4" ht="47.25" x14ac:dyDescent="0.25">
      <c r="A267" s="161" t="s">
        <v>3053</v>
      </c>
      <c r="B267" s="175" t="s">
        <v>3006</v>
      </c>
      <c r="C267" s="93">
        <v>46021</v>
      </c>
      <c r="D267" s="179" t="s">
        <v>3025</v>
      </c>
    </row>
    <row r="268" spans="1:4" ht="63.75" customHeight="1" x14ac:dyDescent="0.25">
      <c r="A268" s="161" t="s">
        <v>2211</v>
      </c>
      <c r="B268" s="395" t="s">
        <v>2990</v>
      </c>
      <c r="C268" s="396"/>
      <c r="D268" s="163" t="s">
        <v>3024</v>
      </c>
    </row>
    <row r="269" spans="1:4" ht="47.25" x14ac:dyDescent="0.25">
      <c r="A269" s="161" t="s">
        <v>2212</v>
      </c>
      <c r="B269" s="175" t="s">
        <v>3006</v>
      </c>
      <c r="C269" s="93">
        <v>46021</v>
      </c>
      <c r="D269" s="179" t="s">
        <v>3025</v>
      </c>
    </row>
    <row r="270" spans="1:4" ht="31.5" x14ac:dyDescent="0.25">
      <c r="A270" s="161" t="s">
        <v>2991</v>
      </c>
      <c r="B270" s="395" t="s">
        <v>2210</v>
      </c>
      <c r="C270" s="396"/>
      <c r="D270" s="163" t="s">
        <v>3024</v>
      </c>
    </row>
    <row r="271" spans="1:4" ht="47.25" x14ac:dyDescent="0.25">
      <c r="A271" s="161" t="s">
        <v>2992</v>
      </c>
      <c r="B271" s="175" t="s">
        <v>3006</v>
      </c>
      <c r="C271" s="93">
        <v>46021</v>
      </c>
      <c r="D271" s="179" t="s">
        <v>3025</v>
      </c>
    </row>
    <row r="272" spans="1:4" ht="34.5" customHeight="1" x14ac:dyDescent="0.25">
      <c r="A272" s="176" t="s">
        <v>224</v>
      </c>
      <c r="B272" s="400" t="s">
        <v>225</v>
      </c>
      <c r="C272" s="401"/>
      <c r="D272" s="177" t="s">
        <v>16</v>
      </c>
    </row>
    <row r="273" spans="1:4" x14ac:dyDescent="0.25">
      <c r="A273" s="178" t="s">
        <v>226</v>
      </c>
      <c r="B273" s="397" t="s">
        <v>420</v>
      </c>
      <c r="C273" s="398"/>
      <c r="D273" s="399"/>
    </row>
    <row r="274" spans="1:4" ht="33" customHeight="1" x14ac:dyDescent="0.25">
      <c r="A274" s="161" t="s">
        <v>2213</v>
      </c>
      <c r="B274" s="395" t="s">
        <v>2214</v>
      </c>
      <c r="C274" s="396"/>
      <c r="D274" s="163" t="s">
        <v>1855</v>
      </c>
    </row>
    <row r="275" spans="1:4" ht="31.5" x14ac:dyDescent="0.25">
      <c r="A275" s="161" t="s">
        <v>2215</v>
      </c>
      <c r="B275" s="175" t="s">
        <v>3020</v>
      </c>
      <c r="C275" s="93">
        <v>45748</v>
      </c>
      <c r="D275" s="170" t="s">
        <v>3001</v>
      </c>
    </row>
    <row r="276" spans="1:4" ht="34.5" customHeight="1" x14ac:dyDescent="0.25">
      <c r="A276" s="176" t="s">
        <v>229</v>
      </c>
      <c r="B276" s="400" t="s">
        <v>230</v>
      </c>
      <c r="C276" s="401"/>
      <c r="D276" s="177" t="s">
        <v>16</v>
      </c>
    </row>
    <row r="277" spans="1:4" x14ac:dyDescent="0.25">
      <c r="A277" s="178" t="s">
        <v>231</v>
      </c>
      <c r="B277" s="397" t="s">
        <v>422</v>
      </c>
      <c r="C277" s="398"/>
      <c r="D277" s="399"/>
    </row>
    <row r="278" spans="1:4" ht="118.5" customHeight="1" x14ac:dyDescent="0.25">
      <c r="A278" s="161" t="s">
        <v>2216</v>
      </c>
      <c r="B278" s="395" t="s">
        <v>2853</v>
      </c>
      <c r="C278" s="396"/>
      <c r="D278" s="163" t="s">
        <v>1855</v>
      </c>
    </row>
    <row r="279" spans="1:4" ht="47.25" x14ac:dyDescent="0.25">
      <c r="A279" s="161" t="s">
        <v>2218</v>
      </c>
      <c r="B279" s="175" t="s">
        <v>3031</v>
      </c>
      <c r="C279" s="93">
        <v>45717</v>
      </c>
      <c r="D279" s="170" t="s">
        <v>3002</v>
      </c>
    </row>
    <row r="280" spans="1:4" ht="47.25" x14ac:dyDescent="0.25">
      <c r="A280" s="161" t="s">
        <v>2219</v>
      </c>
      <c r="B280" s="175" t="s">
        <v>3027</v>
      </c>
      <c r="C280" s="93">
        <v>45757</v>
      </c>
      <c r="D280" s="163" t="s">
        <v>3002</v>
      </c>
    </row>
    <row r="281" spans="1:4" ht="47.25" x14ac:dyDescent="0.25">
      <c r="A281" s="161" t="s">
        <v>2220</v>
      </c>
      <c r="B281" s="165" t="s">
        <v>3028</v>
      </c>
      <c r="C281" s="93">
        <v>45981</v>
      </c>
      <c r="D281" s="170" t="s">
        <v>3002</v>
      </c>
    </row>
    <row r="282" spans="1:4" ht="47.25" x14ac:dyDescent="0.25">
      <c r="A282" s="161" t="s">
        <v>2221</v>
      </c>
      <c r="B282" s="175" t="s">
        <v>1044</v>
      </c>
      <c r="C282" s="93">
        <v>46001</v>
      </c>
      <c r="D282" s="170" t="s">
        <v>3002</v>
      </c>
    </row>
    <row r="283" spans="1:4" ht="47.25" x14ac:dyDescent="0.25">
      <c r="A283" s="161" t="s">
        <v>3030</v>
      </c>
      <c r="B283" s="175" t="s">
        <v>3029</v>
      </c>
      <c r="C283" s="93">
        <v>46006</v>
      </c>
      <c r="D283" s="170" t="s">
        <v>3002</v>
      </c>
    </row>
    <row r="284" spans="1:4" ht="78.75" x14ac:dyDescent="0.25">
      <c r="A284" s="161" t="s">
        <v>3056</v>
      </c>
      <c r="B284" s="175" t="s">
        <v>3055</v>
      </c>
      <c r="C284" s="93">
        <v>46021</v>
      </c>
      <c r="D284" s="170" t="s">
        <v>3001</v>
      </c>
    </row>
    <row r="285" spans="1:4" ht="54" customHeight="1" x14ac:dyDescent="0.25">
      <c r="A285" s="161" t="s">
        <v>2223</v>
      </c>
      <c r="B285" s="395" t="s">
        <v>2854</v>
      </c>
      <c r="C285" s="396"/>
      <c r="D285" s="170" t="s">
        <v>1855</v>
      </c>
    </row>
    <row r="286" spans="1:4" ht="54" customHeight="1" x14ac:dyDescent="0.25">
      <c r="A286" s="161" t="s">
        <v>2224</v>
      </c>
      <c r="B286" s="175" t="s">
        <v>3031</v>
      </c>
      <c r="C286" s="93">
        <v>45717</v>
      </c>
      <c r="D286" s="170" t="s">
        <v>3002</v>
      </c>
    </row>
    <row r="287" spans="1:4" ht="47.25" x14ac:dyDescent="0.25">
      <c r="A287" s="161" t="s">
        <v>2225</v>
      </c>
      <c r="B287" s="175" t="s">
        <v>3027</v>
      </c>
      <c r="C287" s="93">
        <v>45757</v>
      </c>
      <c r="D287" s="170" t="s">
        <v>3002</v>
      </c>
    </row>
    <row r="288" spans="1:4" ht="47.25" x14ac:dyDescent="0.25">
      <c r="A288" s="161" t="s">
        <v>2226</v>
      </c>
      <c r="B288" s="175" t="s">
        <v>3028</v>
      </c>
      <c r="C288" s="93">
        <v>45981</v>
      </c>
      <c r="D288" s="170" t="s">
        <v>3002</v>
      </c>
    </row>
    <row r="289" spans="1:4" ht="47.25" x14ac:dyDescent="0.25">
      <c r="A289" s="161" t="s">
        <v>2227</v>
      </c>
      <c r="B289" s="175" t="s">
        <v>1044</v>
      </c>
      <c r="C289" s="93">
        <v>46001</v>
      </c>
      <c r="D289" s="170" t="s">
        <v>3002</v>
      </c>
    </row>
    <row r="290" spans="1:4" ht="47.25" x14ac:dyDescent="0.25">
      <c r="A290" s="161" t="s">
        <v>3032</v>
      </c>
      <c r="B290" s="175" t="s">
        <v>3029</v>
      </c>
      <c r="C290" s="93">
        <v>46006</v>
      </c>
      <c r="D290" s="170" t="s">
        <v>3002</v>
      </c>
    </row>
    <row r="291" spans="1:4" ht="48.75" customHeight="1" x14ac:dyDescent="0.25">
      <c r="A291" s="161" t="s">
        <v>2228</v>
      </c>
      <c r="B291" s="395" t="s">
        <v>2855</v>
      </c>
      <c r="C291" s="396"/>
      <c r="D291" s="163" t="s">
        <v>1855</v>
      </c>
    </row>
    <row r="292" spans="1:4" ht="48.75" customHeight="1" x14ac:dyDescent="0.25">
      <c r="A292" s="161" t="s">
        <v>2229</v>
      </c>
      <c r="B292" s="175" t="s">
        <v>3031</v>
      </c>
      <c r="C292" s="93">
        <v>45717</v>
      </c>
      <c r="D292" s="170" t="s">
        <v>3002</v>
      </c>
    </row>
    <row r="293" spans="1:4" ht="47.25" x14ac:dyDescent="0.25">
      <c r="A293" s="161" t="s">
        <v>2230</v>
      </c>
      <c r="B293" s="175" t="s">
        <v>3027</v>
      </c>
      <c r="C293" s="93">
        <v>45757</v>
      </c>
      <c r="D293" s="170" t="s">
        <v>3002</v>
      </c>
    </row>
    <row r="294" spans="1:4" ht="47.25" x14ac:dyDescent="0.25">
      <c r="A294" s="161" t="s">
        <v>2231</v>
      </c>
      <c r="B294" s="175" t="s">
        <v>3028</v>
      </c>
      <c r="C294" s="93">
        <v>45981</v>
      </c>
      <c r="D294" s="170" t="s">
        <v>3002</v>
      </c>
    </row>
    <row r="295" spans="1:4" ht="47.25" x14ac:dyDescent="0.25">
      <c r="A295" s="161" t="s">
        <v>2232</v>
      </c>
      <c r="B295" s="175" t="s">
        <v>1044</v>
      </c>
      <c r="C295" s="93">
        <v>46001</v>
      </c>
      <c r="D295" s="170" t="s">
        <v>3002</v>
      </c>
    </row>
    <row r="296" spans="1:4" ht="47.25" x14ac:dyDescent="0.25">
      <c r="A296" s="161" t="s">
        <v>3033</v>
      </c>
      <c r="B296" s="175" t="s">
        <v>3029</v>
      </c>
      <c r="C296" s="93">
        <v>46006</v>
      </c>
      <c r="D296" s="170" t="s">
        <v>3002</v>
      </c>
    </row>
    <row r="297" spans="1:4" ht="75" customHeight="1" x14ac:dyDescent="0.25">
      <c r="A297" s="161" t="s">
        <v>2233</v>
      </c>
      <c r="B297" s="395" t="s">
        <v>2856</v>
      </c>
      <c r="C297" s="396"/>
      <c r="D297" s="163" t="s">
        <v>1855</v>
      </c>
    </row>
    <row r="298" spans="1:4" ht="47.25" x14ac:dyDescent="0.25">
      <c r="A298" s="161" t="s">
        <v>2234</v>
      </c>
      <c r="B298" s="175" t="s">
        <v>3031</v>
      </c>
      <c r="C298" s="93">
        <v>45717</v>
      </c>
      <c r="D298" s="170" t="s">
        <v>3002</v>
      </c>
    </row>
    <row r="299" spans="1:4" ht="47.25" x14ac:dyDescent="0.25">
      <c r="A299" s="161" t="s">
        <v>2235</v>
      </c>
      <c r="B299" s="175" t="s">
        <v>3027</v>
      </c>
      <c r="C299" s="93">
        <v>45757</v>
      </c>
      <c r="D299" s="170" t="s">
        <v>3002</v>
      </c>
    </row>
    <row r="300" spans="1:4" ht="47.25" x14ac:dyDescent="0.25">
      <c r="A300" s="161" t="s">
        <v>2236</v>
      </c>
      <c r="B300" s="175" t="s">
        <v>3028</v>
      </c>
      <c r="C300" s="93">
        <v>45981</v>
      </c>
      <c r="D300" s="170" t="s">
        <v>3002</v>
      </c>
    </row>
    <row r="301" spans="1:4" ht="47.25" x14ac:dyDescent="0.25">
      <c r="A301" s="161" t="s">
        <v>2237</v>
      </c>
      <c r="B301" s="175" t="s">
        <v>1044</v>
      </c>
      <c r="C301" s="93">
        <v>46001</v>
      </c>
      <c r="D301" s="170" t="s">
        <v>3002</v>
      </c>
    </row>
    <row r="302" spans="1:4" ht="47.25" x14ac:dyDescent="0.25">
      <c r="A302" s="161" t="s">
        <v>3034</v>
      </c>
      <c r="B302" s="175" t="s">
        <v>3029</v>
      </c>
      <c r="C302" s="93">
        <v>46006</v>
      </c>
      <c r="D302" s="170" t="s">
        <v>3002</v>
      </c>
    </row>
    <row r="303" spans="1:4" ht="31.5" x14ac:dyDescent="0.25">
      <c r="A303" s="161" t="s">
        <v>2241</v>
      </c>
      <c r="B303" s="395" t="s">
        <v>2217</v>
      </c>
      <c r="C303" s="396"/>
      <c r="D303" s="163" t="s">
        <v>1855</v>
      </c>
    </row>
    <row r="304" spans="1:4" ht="47.25" x14ac:dyDescent="0.25">
      <c r="A304" s="161" t="s">
        <v>2242</v>
      </c>
      <c r="B304" s="165" t="s">
        <v>3031</v>
      </c>
      <c r="C304" s="93">
        <v>45689</v>
      </c>
      <c r="D304" s="170" t="s">
        <v>3002</v>
      </c>
    </row>
    <row r="305" spans="1:4" ht="47.25" x14ac:dyDescent="0.25">
      <c r="A305" s="161" t="s">
        <v>2243</v>
      </c>
      <c r="B305" s="175" t="s">
        <v>3027</v>
      </c>
      <c r="C305" s="93">
        <v>45757</v>
      </c>
      <c r="D305" s="170" t="s">
        <v>3002</v>
      </c>
    </row>
    <row r="306" spans="1:4" ht="47.25" x14ac:dyDescent="0.25">
      <c r="A306" s="161" t="s">
        <v>2244</v>
      </c>
      <c r="B306" s="175" t="s">
        <v>3028</v>
      </c>
      <c r="C306" s="93">
        <v>45981</v>
      </c>
      <c r="D306" s="170" t="s">
        <v>3002</v>
      </c>
    </row>
    <row r="307" spans="1:4" ht="47.25" x14ac:dyDescent="0.25">
      <c r="A307" s="161" t="s">
        <v>2245</v>
      </c>
      <c r="B307" s="175" t="s">
        <v>1044</v>
      </c>
      <c r="C307" s="93">
        <v>46001</v>
      </c>
      <c r="D307" s="170" t="s">
        <v>3002</v>
      </c>
    </row>
    <row r="308" spans="1:4" ht="47.25" x14ac:dyDescent="0.25">
      <c r="A308" s="161" t="s">
        <v>3035</v>
      </c>
      <c r="B308" s="175" t="s">
        <v>3029</v>
      </c>
      <c r="C308" s="93">
        <v>46006</v>
      </c>
      <c r="D308" s="170" t="s">
        <v>3002</v>
      </c>
    </row>
    <row r="309" spans="1:4" ht="31.5" x14ac:dyDescent="0.25">
      <c r="A309" s="161" t="s">
        <v>3036</v>
      </c>
      <c r="B309" s="165" t="s">
        <v>2045</v>
      </c>
      <c r="C309" s="93">
        <v>46022</v>
      </c>
      <c r="D309" s="163" t="s">
        <v>3001</v>
      </c>
    </row>
    <row r="310" spans="1:4" ht="78.75" x14ac:dyDescent="0.25">
      <c r="A310" s="161" t="s">
        <v>3057</v>
      </c>
      <c r="B310" s="175" t="s">
        <v>3055</v>
      </c>
      <c r="C310" s="93">
        <v>46021</v>
      </c>
      <c r="D310" s="170" t="s">
        <v>3001</v>
      </c>
    </row>
    <row r="311" spans="1:4" ht="31.5" x14ac:dyDescent="0.25">
      <c r="A311" s="161" t="s">
        <v>2246</v>
      </c>
      <c r="B311" s="395" t="s">
        <v>2857</v>
      </c>
      <c r="C311" s="396"/>
      <c r="D311" s="163" t="s">
        <v>1855</v>
      </c>
    </row>
    <row r="312" spans="1:4" ht="31.5" x14ac:dyDescent="0.25">
      <c r="A312" s="161" t="s">
        <v>2247</v>
      </c>
      <c r="B312" s="175" t="s">
        <v>3037</v>
      </c>
      <c r="C312" s="93">
        <v>45748</v>
      </c>
      <c r="D312" s="203" t="s">
        <v>3001</v>
      </c>
    </row>
    <row r="313" spans="1:4" ht="47.25" x14ac:dyDescent="0.25">
      <c r="A313" s="161" t="s">
        <v>2248</v>
      </c>
      <c r="B313" s="162" t="s">
        <v>1037</v>
      </c>
      <c r="C313" s="93">
        <v>45839</v>
      </c>
      <c r="D313" s="163" t="s">
        <v>3001</v>
      </c>
    </row>
    <row r="314" spans="1:4" ht="51.75" customHeight="1" x14ac:dyDescent="0.25">
      <c r="A314" s="161" t="s">
        <v>2249</v>
      </c>
      <c r="B314" s="395" t="s">
        <v>2996</v>
      </c>
      <c r="C314" s="396"/>
      <c r="D314" s="163" t="s">
        <v>1855</v>
      </c>
    </row>
    <row r="315" spans="1:4" ht="110.25" x14ac:dyDescent="0.25">
      <c r="A315" s="161" t="s">
        <v>2250</v>
      </c>
      <c r="B315" s="175" t="s">
        <v>2997</v>
      </c>
      <c r="C315" s="93">
        <v>45746</v>
      </c>
      <c r="D315" s="203" t="s">
        <v>1050</v>
      </c>
    </row>
    <row r="316" spans="1:4" ht="63" x14ac:dyDescent="0.25">
      <c r="A316" s="161" t="s">
        <v>2251</v>
      </c>
      <c r="B316" s="175" t="s">
        <v>2998</v>
      </c>
      <c r="C316" s="93">
        <v>46021</v>
      </c>
      <c r="D316" s="203" t="s">
        <v>1855</v>
      </c>
    </row>
    <row r="317" spans="1:4" ht="31.5" x14ac:dyDescent="0.25">
      <c r="A317" s="161" t="s">
        <v>2252</v>
      </c>
      <c r="B317" s="395" t="s">
        <v>2222</v>
      </c>
      <c r="C317" s="396"/>
      <c r="D317" s="163" t="s">
        <v>1855</v>
      </c>
    </row>
    <row r="318" spans="1:4" ht="78.75" x14ac:dyDescent="0.25">
      <c r="A318" s="161" t="s">
        <v>2253</v>
      </c>
      <c r="B318" s="175" t="s">
        <v>3059</v>
      </c>
      <c r="C318" s="93">
        <v>46021</v>
      </c>
      <c r="D318" s="203" t="s">
        <v>3001</v>
      </c>
    </row>
    <row r="319" spans="1:4" ht="15.75" customHeight="1" x14ac:dyDescent="0.25">
      <c r="A319" s="161" t="s">
        <v>2254</v>
      </c>
      <c r="B319" s="395" t="s">
        <v>2238</v>
      </c>
      <c r="C319" s="396"/>
      <c r="D319" s="163" t="s">
        <v>1855</v>
      </c>
    </row>
    <row r="320" spans="1:4" ht="63" x14ac:dyDescent="0.25">
      <c r="A320" s="161" t="s">
        <v>2255</v>
      </c>
      <c r="B320" s="175" t="s">
        <v>3062</v>
      </c>
      <c r="C320" s="93">
        <v>45748</v>
      </c>
      <c r="D320" s="203" t="s">
        <v>3001</v>
      </c>
    </row>
    <row r="321" spans="1:4" ht="15.75" customHeight="1" x14ac:dyDescent="0.25">
      <c r="A321" s="161" t="s">
        <v>2983</v>
      </c>
      <c r="B321" s="395" t="s">
        <v>2239</v>
      </c>
      <c r="C321" s="396"/>
      <c r="D321" s="203" t="s">
        <v>1050</v>
      </c>
    </row>
    <row r="322" spans="1:4" ht="31.5" x14ac:dyDescent="0.25">
      <c r="A322" s="161" t="s">
        <v>2984</v>
      </c>
      <c r="B322" s="175" t="s">
        <v>3060</v>
      </c>
      <c r="C322" s="93">
        <v>45839</v>
      </c>
      <c r="D322" s="203" t="s">
        <v>3061</v>
      </c>
    </row>
    <row r="323" spans="1:4" ht="32.25" customHeight="1" x14ac:dyDescent="0.25">
      <c r="A323" s="161" t="s">
        <v>2985</v>
      </c>
      <c r="B323" s="395" t="s">
        <v>2987</v>
      </c>
      <c r="C323" s="396"/>
      <c r="D323" s="163" t="s">
        <v>1855</v>
      </c>
    </row>
    <row r="324" spans="1:4" ht="31.5" x14ac:dyDescent="0.25">
      <c r="A324" s="161" t="s">
        <v>2986</v>
      </c>
      <c r="B324" s="175" t="s">
        <v>3063</v>
      </c>
      <c r="C324" s="93">
        <v>45748</v>
      </c>
      <c r="D324" s="203" t="s">
        <v>3001</v>
      </c>
    </row>
    <row r="325" spans="1:4" ht="46.5" customHeight="1" x14ac:dyDescent="0.25">
      <c r="A325" s="161" t="s">
        <v>2988</v>
      </c>
      <c r="B325" s="395" t="s">
        <v>3119</v>
      </c>
      <c r="C325" s="396"/>
      <c r="D325" s="203" t="s">
        <v>1855</v>
      </c>
    </row>
    <row r="326" spans="1:4" ht="31.5" x14ac:dyDescent="0.25">
      <c r="A326" s="161" t="s">
        <v>2989</v>
      </c>
      <c r="B326" s="175" t="s">
        <v>3063</v>
      </c>
      <c r="C326" s="93">
        <v>45748</v>
      </c>
      <c r="D326" s="203" t="s">
        <v>3001</v>
      </c>
    </row>
    <row r="327" spans="1:4" ht="31.5" x14ac:dyDescent="0.25">
      <c r="A327" s="161" t="s">
        <v>2994</v>
      </c>
      <c r="B327" s="395" t="s">
        <v>2240</v>
      </c>
      <c r="C327" s="396"/>
      <c r="D327" s="203" t="s">
        <v>1855</v>
      </c>
    </row>
    <row r="328" spans="1:4" ht="31.5" x14ac:dyDescent="0.25">
      <c r="A328" s="161" t="s">
        <v>2995</v>
      </c>
      <c r="B328" s="175" t="s">
        <v>3063</v>
      </c>
      <c r="C328" s="93">
        <v>45748</v>
      </c>
      <c r="D328" s="203" t="s">
        <v>3001</v>
      </c>
    </row>
    <row r="329" spans="1:4" ht="34.5" customHeight="1" x14ac:dyDescent="0.25">
      <c r="A329" s="176" t="s">
        <v>235</v>
      </c>
      <c r="B329" s="400" t="s">
        <v>236</v>
      </c>
      <c r="C329" s="401"/>
      <c r="D329" s="177" t="s">
        <v>16</v>
      </c>
    </row>
    <row r="330" spans="1:4" x14ac:dyDescent="0.25">
      <c r="A330" s="178" t="s">
        <v>237</v>
      </c>
      <c r="B330" s="397" t="s">
        <v>2570</v>
      </c>
      <c r="C330" s="398"/>
      <c r="D330" s="399"/>
    </row>
    <row r="331" spans="1:4" ht="48.75" customHeight="1" x14ac:dyDescent="0.25">
      <c r="A331" s="161" t="s">
        <v>2256</v>
      </c>
      <c r="B331" s="395" t="s">
        <v>2257</v>
      </c>
      <c r="C331" s="396"/>
      <c r="D331" s="163" t="s">
        <v>1855</v>
      </c>
    </row>
    <row r="332" spans="1:4" ht="63" x14ac:dyDescent="0.25">
      <c r="A332" s="161" t="s">
        <v>2258</v>
      </c>
      <c r="B332" s="175" t="s">
        <v>3046</v>
      </c>
      <c r="C332" s="93">
        <v>45667</v>
      </c>
      <c r="D332" s="170" t="s">
        <v>3001</v>
      </c>
    </row>
    <row r="333" spans="1:4" ht="78.75" x14ac:dyDescent="0.25">
      <c r="A333" s="161" t="s">
        <v>2259</v>
      </c>
      <c r="B333" s="165" t="s">
        <v>3043</v>
      </c>
      <c r="C333" s="93">
        <v>45757</v>
      </c>
      <c r="D333" s="163" t="s">
        <v>3016</v>
      </c>
    </row>
    <row r="334" spans="1:4" ht="63" x14ac:dyDescent="0.25">
      <c r="A334" s="161" t="s">
        <v>2260</v>
      </c>
      <c r="B334" s="175" t="s">
        <v>3048</v>
      </c>
      <c r="C334" s="93">
        <v>45839</v>
      </c>
      <c r="D334" s="170" t="s">
        <v>3016</v>
      </c>
    </row>
    <row r="335" spans="1:4" ht="78.75" x14ac:dyDescent="0.25">
      <c r="A335" s="161" t="s">
        <v>2261</v>
      </c>
      <c r="B335" s="165" t="s">
        <v>3044</v>
      </c>
      <c r="C335" s="93">
        <v>45848</v>
      </c>
      <c r="D335" s="170" t="s">
        <v>3016</v>
      </c>
    </row>
    <row r="336" spans="1:4" ht="78.75" x14ac:dyDescent="0.25">
      <c r="A336" s="161" t="s">
        <v>3047</v>
      </c>
      <c r="B336" s="165" t="s">
        <v>3045</v>
      </c>
      <c r="C336" s="93">
        <v>45940</v>
      </c>
      <c r="D336" s="170" t="s">
        <v>3016</v>
      </c>
    </row>
    <row r="337" spans="1:4" ht="31.5" x14ac:dyDescent="0.25">
      <c r="A337" s="161" t="s">
        <v>2263</v>
      </c>
      <c r="B337" s="395" t="s">
        <v>2262</v>
      </c>
      <c r="C337" s="396"/>
      <c r="D337" s="163" t="s">
        <v>1855</v>
      </c>
    </row>
    <row r="338" spans="1:4" ht="31.5" x14ac:dyDescent="0.25">
      <c r="A338" s="161" t="s">
        <v>2264</v>
      </c>
      <c r="B338" s="175" t="s">
        <v>3064</v>
      </c>
      <c r="C338" s="93">
        <v>45748</v>
      </c>
      <c r="D338" s="203" t="s">
        <v>3001</v>
      </c>
    </row>
    <row r="339" spans="1:4" ht="47.25" x14ac:dyDescent="0.25">
      <c r="A339" s="161" t="s">
        <v>2265</v>
      </c>
      <c r="B339" s="175" t="s">
        <v>3065</v>
      </c>
      <c r="C339" s="93">
        <v>45748</v>
      </c>
      <c r="D339" s="203" t="s">
        <v>3001</v>
      </c>
    </row>
    <row r="340" spans="1:4" ht="31.5" x14ac:dyDescent="0.25">
      <c r="A340" s="161" t="s">
        <v>2266</v>
      </c>
      <c r="B340" s="175" t="s">
        <v>3066</v>
      </c>
      <c r="C340" s="93">
        <v>46021</v>
      </c>
      <c r="D340" s="203" t="s">
        <v>3001</v>
      </c>
    </row>
    <row r="341" spans="1:4" x14ac:dyDescent="0.25">
      <c r="A341" s="178" t="s">
        <v>2267</v>
      </c>
      <c r="B341" s="397" t="s">
        <v>2571</v>
      </c>
      <c r="C341" s="398"/>
      <c r="D341" s="399"/>
    </row>
    <row r="342" spans="1:4" ht="31.5" x14ac:dyDescent="0.25">
      <c r="A342" s="161" t="s">
        <v>2268</v>
      </c>
      <c r="B342" s="395" t="s">
        <v>2271</v>
      </c>
      <c r="C342" s="396"/>
      <c r="D342" s="170" t="s">
        <v>1855</v>
      </c>
    </row>
    <row r="343" spans="1:4" ht="110.25" x14ac:dyDescent="0.25">
      <c r="A343" s="161" t="s">
        <v>2269</v>
      </c>
      <c r="B343" s="175" t="s">
        <v>3049</v>
      </c>
      <c r="C343" s="93">
        <v>45667</v>
      </c>
      <c r="D343" s="203" t="s">
        <v>3001</v>
      </c>
    </row>
    <row r="344" spans="1:4" ht="47.25" x14ac:dyDescent="0.25">
      <c r="A344" s="161" t="s">
        <v>2270</v>
      </c>
      <c r="B344" s="175" t="s">
        <v>3017</v>
      </c>
      <c r="C344" s="93">
        <v>46021</v>
      </c>
      <c r="D344" s="203" t="s">
        <v>3016</v>
      </c>
    </row>
    <row r="345" spans="1:4" ht="50.25" customHeight="1" x14ac:dyDescent="0.25">
      <c r="A345" s="161" t="s">
        <v>2273</v>
      </c>
      <c r="B345" s="395" t="s">
        <v>2272</v>
      </c>
      <c r="C345" s="396"/>
      <c r="D345" s="163" t="s">
        <v>1855</v>
      </c>
    </row>
    <row r="346" spans="1:4" ht="110.25" x14ac:dyDescent="0.25">
      <c r="A346" s="161" t="s">
        <v>2274</v>
      </c>
      <c r="B346" s="175" t="s">
        <v>3049</v>
      </c>
      <c r="C346" s="93">
        <v>45667</v>
      </c>
      <c r="D346" s="203" t="s">
        <v>3001</v>
      </c>
    </row>
    <row r="347" spans="1:4" ht="94.5" x14ac:dyDescent="0.25">
      <c r="A347" s="161" t="s">
        <v>2275</v>
      </c>
      <c r="B347" s="175" t="s">
        <v>3010</v>
      </c>
      <c r="C347" s="93">
        <v>45757</v>
      </c>
      <c r="D347" s="203" t="s">
        <v>3016</v>
      </c>
    </row>
    <row r="348" spans="1:4" ht="47.25" x14ac:dyDescent="0.25">
      <c r="A348" s="161" t="s">
        <v>2276</v>
      </c>
      <c r="B348" s="175" t="s">
        <v>3013</v>
      </c>
      <c r="C348" s="93">
        <v>45757</v>
      </c>
      <c r="D348" s="203" t="s">
        <v>3001</v>
      </c>
    </row>
    <row r="349" spans="1:4" ht="63" x14ac:dyDescent="0.25">
      <c r="A349" s="161"/>
      <c r="B349" s="175" t="s">
        <v>3051</v>
      </c>
      <c r="C349" s="93">
        <v>45839</v>
      </c>
      <c r="D349" s="203" t="s">
        <v>3016</v>
      </c>
    </row>
    <row r="350" spans="1:4" ht="94.5" x14ac:dyDescent="0.25">
      <c r="A350" s="161" t="s">
        <v>2277</v>
      </c>
      <c r="B350" s="175" t="s">
        <v>3008</v>
      </c>
      <c r="C350" s="93">
        <v>45848</v>
      </c>
      <c r="D350" s="203" t="s">
        <v>3016</v>
      </c>
    </row>
    <row r="351" spans="1:4" ht="47.25" x14ac:dyDescent="0.25">
      <c r="A351" s="161" t="s">
        <v>3011</v>
      </c>
      <c r="B351" s="175" t="s">
        <v>3014</v>
      </c>
      <c r="C351" s="93">
        <v>45848</v>
      </c>
      <c r="D351" s="203" t="s">
        <v>3001</v>
      </c>
    </row>
    <row r="352" spans="1:4" ht="94.5" x14ac:dyDescent="0.25">
      <c r="A352" s="161" t="s">
        <v>3012</v>
      </c>
      <c r="B352" s="175" t="s">
        <v>3009</v>
      </c>
      <c r="C352" s="93">
        <v>45940</v>
      </c>
      <c r="D352" s="203" t="s">
        <v>3016</v>
      </c>
    </row>
    <row r="353" spans="1:4" ht="47.25" x14ac:dyDescent="0.25">
      <c r="A353" s="161" t="s">
        <v>3050</v>
      </c>
      <c r="B353" s="175" t="s">
        <v>3015</v>
      </c>
      <c r="C353" s="93">
        <v>45940</v>
      </c>
      <c r="D353" s="203" t="s">
        <v>3001</v>
      </c>
    </row>
    <row r="354" spans="1:4" x14ac:dyDescent="0.25">
      <c r="A354" s="176" t="s">
        <v>243</v>
      </c>
      <c r="B354" s="400" t="s">
        <v>2280</v>
      </c>
      <c r="C354" s="401"/>
      <c r="D354" s="177" t="s">
        <v>16</v>
      </c>
    </row>
    <row r="355" spans="1:4" ht="15.75" customHeight="1" outlineLevel="1" x14ac:dyDescent="0.25">
      <c r="A355" s="178" t="s">
        <v>245</v>
      </c>
      <c r="B355" s="397" t="s">
        <v>2572</v>
      </c>
      <c r="C355" s="398"/>
      <c r="D355" s="399"/>
    </row>
    <row r="356" spans="1:4" ht="31.5" customHeight="1" outlineLevel="1" x14ac:dyDescent="0.25">
      <c r="A356" s="161" t="s">
        <v>2278</v>
      </c>
      <c r="B356" s="395" t="s">
        <v>2281</v>
      </c>
      <c r="C356" s="396"/>
      <c r="D356" s="203" t="s">
        <v>1855</v>
      </c>
    </row>
    <row r="357" spans="1:4" ht="47.25" customHeight="1" outlineLevel="1" x14ac:dyDescent="0.25">
      <c r="A357" s="161" t="s">
        <v>2279</v>
      </c>
      <c r="B357" s="165" t="s">
        <v>2283</v>
      </c>
      <c r="C357" s="93">
        <v>45747</v>
      </c>
      <c r="D357" s="163" t="s">
        <v>1855</v>
      </c>
    </row>
    <row r="358" spans="1:4" ht="31.5" customHeight="1" outlineLevel="1" x14ac:dyDescent="0.25">
      <c r="A358" s="161" t="s">
        <v>2287</v>
      </c>
      <c r="B358" s="165" t="s">
        <v>2282</v>
      </c>
      <c r="C358" s="93">
        <v>45838</v>
      </c>
      <c r="D358" s="163" t="s">
        <v>1855</v>
      </c>
    </row>
    <row r="359" spans="1:4" ht="31.5" customHeight="1" outlineLevel="1" x14ac:dyDescent="0.25">
      <c r="A359" s="161" t="s">
        <v>2288</v>
      </c>
      <c r="B359" s="165" t="s">
        <v>2284</v>
      </c>
      <c r="C359" s="93">
        <v>45930</v>
      </c>
      <c r="D359" s="163" t="s">
        <v>1855</v>
      </c>
    </row>
    <row r="360" spans="1:4" ht="31.5" customHeight="1" outlineLevel="1" x14ac:dyDescent="0.25">
      <c r="A360" s="161" t="s">
        <v>2289</v>
      </c>
      <c r="B360" s="165" t="s">
        <v>2285</v>
      </c>
      <c r="C360" s="93">
        <v>45991</v>
      </c>
      <c r="D360" s="163" t="s">
        <v>1855</v>
      </c>
    </row>
    <row r="361" spans="1:4" ht="31.5" customHeight="1" outlineLevel="1" x14ac:dyDescent="0.25">
      <c r="A361" s="161" t="s">
        <v>2290</v>
      </c>
      <c r="B361" s="165" t="s">
        <v>2286</v>
      </c>
      <c r="C361" s="93">
        <v>46021</v>
      </c>
      <c r="D361" s="163" t="s">
        <v>1855</v>
      </c>
    </row>
    <row r="362" spans="1:4" ht="31.5" customHeight="1" outlineLevel="1" x14ac:dyDescent="0.25">
      <c r="A362" s="161" t="s">
        <v>2291</v>
      </c>
      <c r="B362" s="165" t="s">
        <v>1885</v>
      </c>
      <c r="C362" s="93">
        <v>46022</v>
      </c>
      <c r="D362" s="163" t="s">
        <v>1855</v>
      </c>
    </row>
    <row r="363" spans="1:4" ht="31.5" customHeight="1" outlineLevel="1" x14ac:dyDescent="0.25">
      <c r="A363" s="161" t="s">
        <v>2292</v>
      </c>
      <c r="B363" s="395" t="s">
        <v>2293</v>
      </c>
      <c r="C363" s="396"/>
      <c r="D363" s="163" t="s">
        <v>1855</v>
      </c>
    </row>
    <row r="364" spans="1:4" ht="63" customHeight="1" outlineLevel="1" x14ac:dyDescent="0.25">
      <c r="A364" s="161" t="s">
        <v>2294</v>
      </c>
      <c r="B364" s="165" t="s">
        <v>2300</v>
      </c>
      <c r="C364" s="93">
        <v>45731</v>
      </c>
      <c r="D364" s="163" t="s">
        <v>1855</v>
      </c>
    </row>
    <row r="365" spans="1:4" ht="31.5" customHeight="1" outlineLevel="1" x14ac:dyDescent="0.25">
      <c r="A365" s="161" t="s">
        <v>2295</v>
      </c>
      <c r="B365" s="165" t="s">
        <v>2301</v>
      </c>
      <c r="C365" s="93">
        <v>45772</v>
      </c>
      <c r="D365" s="163" t="s">
        <v>1855</v>
      </c>
    </row>
    <row r="366" spans="1:4" ht="31.5" customHeight="1" outlineLevel="1" x14ac:dyDescent="0.25">
      <c r="A366" s="161" t="s">
        <v>2296</v>
      </c>
      <c r="B366" s="165" t="s">
        <v>2302</v>
      </c>
      <c r="C366" s="93">
        <v>45853</v>
      </c>
      <c r="D366" s="163" t="s">
        <v>1855</v>
      </c>
    </row>
    <row r="367" spans="1:4" ht="31.5" customHeight="1" outlineLevel="1" x14ac:dyDescent="0.25">
      <c r="A367" s="161" t="s">
        <v>2297</v>
      </c>
      <c r="B367" s="165" t="s">
        <v>2303</v>
      </c>
      <c r="C367" s="93">
        <v>45863</v>
      </c>
      <c r="D367" s="163" t="s">
        <v>1855</v>
      </c>
    </row>
    <row r="368" spans="1:4" ht="31.5" customHeight="1" outlineLevel="1" x14ac:dyDescent="0.25">
      <c r="A368" s="161" t="s">
        <v>2298</v>
      </c>
      <c r="B368" s="165" t="s">
        <v>2304</v>
      </c>
      <c r="C368" s="93">
        <v>45955</v>
      </c>
      <c r="D368" s="163" t="s">
        <v>1855</v>
      </c>
    </row>
    <row r="369" spans="1:4" ht="31.5" customHeight="1" outlineLevel="1" x14ac:dyDescent="0.25">
      <c r="A369" s="161" t="s">
        <v>2299</v>
      </c>
      <c r="B369" s="165" t="s">
        <v>1885</v>
      </c>
      <c r="C369" s="93">
        <v>46022</v>
      </c>
      <c r="D369" s="163" t="s">
        <v>1855</v>
      </c>
    </row>
    <row r="370" spans="1:4" ht="69" customHeight="1" outlineLevel="1" x14ac:dyDescent="0.25">
      <c r="A370" s="161" t="s">
        <v>2306</v>
      </c>
      <c r="B370" s="395" t="s">
        <v>2305</v>
      </c>
      <c r="C370" s="396"/>
      <c r="D370" s="163" t="s">
        <v>1855</v>
      </c>
    </row>
    <row r="371" spans="1:4" ht="31.5" customHeight="1" outlineLevel="1" x14ac:dyDescent="0.25">
      <c r="A371" s="161" t="s">
        <v>2307</v>
      </c>
      <c r="B371" s="165" t="s">
        <v>2044</v>
      </c>
      <c r="C371" s="93">
        <v>45746</v>
      </c>
      <c r="D371" s="163" t="s">
        <v>1855</v>
      </c>
    </row>
    <row r="372" spans="1:4" ht="31.5" customHeight="1" outlineLevel="1" x14ac:dyDescent="0.25">
      <c r="A372" s="161" t="s">
        <v>2312</v>
      </c>
      <c r="B372" s="165" t="s">
        <v>2308</v>
      </c>
      <c r="C372" s="93">
        <v>45765</v>
      </c>
      <c r="D372" s="163" t="s">
        <v>1855</v>
      </c>
    </row>
    <row r="373" spans="1:4" ht="31.5" customHeight="1" outlineLevel="1" x14ac:dyDescent="0.25">
      <c r="A373" s="161" t="s">
        <v>2313</v>
      </c>
      <c r="B373" s="165" t="s">
        <v>2309</v>
      </c>
      <c r="C373" s="93">
        <v>45856</v>
      </c>
      <c r="D373" s="163" t="s">
        <v>1855</v>
      </c>
    </row>
    <row r="374" spans="1:4" ht="31.5" customHeight="1" outlineLevel="1" x14ac:dyDescent="0.25">
      <c r="A374" s="161" t="s">
        <v>2314</v>
      </c>
      <c r="B374" s="165" t="s">
        <v>2310</v>
      </c>
      <c r="C374" s="93">
        <v>45947</v>
      </c>
      <c r="D374" s="163" t="s">
        <v>1855</v>
      </c>
    </row>
    <row r="375" spans="1:4" ht="31.5" customHeight="1" outlineLevel="1" x14ac:dyDescent="0.25">
      <c r="A375" s="161" t="s">
        <v>2315</v>
      </c>
      <c r="B375" s="165" t="s">
        <v>2311</v>
      </c>
      <c r="C375" s="93">
        <v>46017</v>
      </c>
      <c r="D375" s="163" t="s">
        <v>1855</v>
      </c>
    </row>
    <row r="376" spans="1:4" ht="31.5" customHeight="1" outlineLevel="1" x14ac:dyDescent="0.25">
      <c r="A376" s="161" t="s">
        <v>2316</v>
      </c>
      <c r="B376" s="165" t="s">
        <v>1885</v>
      </c>
      <c r="C376" s="93">
        <v>46022</v>
      </c>
      <c r="D376" s="163" t="s">
        <v>1855</v>
      </c>
    </row>
    <row r="377" spans="1:4" ht="54" customHeight="1" outlineLevel="1" x14ac:dyDescent="0.25">
      <c r="A377" s="161" t="s">
        <v>2318</v>
      </c>
      <c r="B377" s="395" t="s">
        <v>2317</v>
      </c>
      <c r="C377" s="396"/>
      <c r="D377" s="163" t="s">
        <v>1855</v>
      </c>
    </row>
    <row r="378" spans="1:4" ht="31.5" customHeight="1" outlineLevel="1" x14ac:dyDescent="0.25">
      <c r="A378" s="161" t="s">
        <v>2319</v>
      </c>
      <c r="B378" s="165" t="s">
        <v>2325</v>
      </c>
      <c r="C378" s="93">
        <v>45720</v>
      </c>
      <c r="D378" s="163" t="s">
        <v>1855</v>
      </c>
    </row>
    <row r="379" spans="1:4" ht="31.5" customHeight="1" outlineLevel="1" x14ac:dyDescent="0.25">
      <c r="A379" s="161" t="s">
        <v>2320</v>
      </c>
      <c r="B379" s="165" t="s">
        <v>1899</v>
      </c>
      <c r="C379" s="93">
        <v>45772</v>
      </c>
      <c r="D379" s="163" t="s">
        <v>1855</v>
      </c>
    </row>
    <row r="380" spans="1:4" ht="47.25" customHeight="1" outlineLevel="1" x14ac:dyDescent="0.25">
      <c r="A380" s="161" t="s">
        <v>2321</v>
      </c>
      <c r="B380" s="165" t="s">
        <v>2326</v>
      </c>
      <c r="C380" s="93">
        <v>45838</v>
      </c>
      <c r="D380" s="163" t="s">
        <v>1855</v>
      </c>
    </row>
    <row r="381" spans="1:4" ht="31.5" customHeight="1" outlineLevel="1" x14ac:dyDescent="0.25">
      <c r="A381" s="161" t="s">
        <v>2322</v>
      </c>
      <c r="B381" s="165" t="s">
        <v>1899</v>
      </c>
      <c r="C381" s="93">
        <v>45863</v>
      </c>
      <c r="D381" s="163" t="s">
        <v>1855</v>
      </c>
    </row>
    <row r="382" spans="1:4" ht="31.5" customHeight="1" outlineLevel="1" x14ac:dyDescent="0.25">
      <c r="A382" s="161" t="s">
        <v>2323</v>
      </c>
      <c r="B382" s="165" t="s">
        <v>2327</v>
      </c>
      <c r="C382" s="93">
        <v>45957</v>
      </c>
      <c r="D382" s="163" t="s">
        <v>1855</v>
      </c>
    </row>
    <row r="383" spans="1:4" ht="47.25" customHeight="1" outlineLevel="1" x14ac:dyDescent="0.25">
      <c r="A383" s="161" t="s">
        <v>2324</v>
      </c>
      <c r="B383" s="165" t="s">
        <v>2328</v>
      </c>
      <c r="C383" s="93">
        <v>46020</v>
      </c>
      <c r="D383" s="163" t="s">
        <v>1855</v>
      </c>
    </row>
    <row r="384" spans="1:4" ht="53.25" customHeight="1" outlineLevel="1" x14ac:dyDescent="0.25">
      <c r="A384" s="161" t="s">
        <v>2330</v>
      </c>
      <c r="B384" s="395" t="s">
        <v>2329</v>
      </c>
      <c r="C384" s="396"/>
      <c r="D384" s="163" t="s">
        <v>1855</v>
      </c>
    </row>
    <row r="385" spans="1:4" ht="31.5" customHeight="1" outlineLevel="1" x14ac:dyDescent="0.25">
      <c r="A385" s="161" t="s">
        <v>2331</v>
      </c>
      <c r="B385" s="165" t="s">
        <v>2044</v>
      </c>
      <c r="C385" s="93">
        <v>45746</v>
      </c>
      <c r="D385" s="163" t="s">
        <v>1855</v>
      </c>
    </row>
    <row r="386" spans="1:4" ht="31.5" customHeight="1" outlineLevel="1" x14ac:dyDescent="0.25">
      <c r="A386" s="161" t="s">
        <v>2336</v>
      </c>
      <c r="B386" s="165" t="s">
        <v>1899</v>
      </c>
      <c r="C386" s="93">
        <v>45772</v>
      </c>
      <c r="D386" s="163" t="s">
        <v>1855</v>
      </c>
    </row>
    <row r="387" spans="1:4" ht="63" customHeight="1" outlineLevel="1" x14ac:dyDescent="0.25">
      <c r="A387" s="161" t="s">
        <v>2337</v>
      </c>
      <c r="B387" s="165" t="s">
        <v>2332</v>
      </c>
      <c r="C387" s="93">
        <v>45859</v>
      </c>
      <c r="D387" s="163" t="s">
        <v>1855</v>
      </c>
    </row>
    <row r="388" spans="1:4" ht="31.5" customHeight="1" outlineLevel="1" x14ac:dyDescent="0.25">
      <c r="A388" s="161" t="s">
        <v>2338</v>
      </c>
      <c r="B388" s="165" t="s">
        <v>1899</v>
      </c>
      <c r="C388" s="93">
        <v>45957</v>
      </c>
      <c r="D388" s="163" t="s">
        <v>1855</v>
      </c>
    </row>
    <row r="389" spans="1:4" ht="31.5" customHeight="1" outlineLevel="1" x14ac:dyDescent="0.25">
      <c r="A389" s="161" t="s">
        <v>2339</v>
      </c>
      <c r="B389" s="165" t="s">
        <v>2333</v>
      </c>
      <c r="C389" s="93">
        <v>46017</v>
      </c>
      <c r="D389" s="163" t="s">
        <v>1855</v>
      </c>
    </row>
    <row r="390" spans="1:4" ht="31.5" customHeight="1" outlineLevel="1" x14ac:dyDescent="0.25">
      <c r="A390" s="161" t="s">
        <v>2340</v>
      </c>
      <c r="B390" s="165" t="s">
        <v>2334</v>
      </c>
      <c r="C390" s="93">
        <v>46021</v>
      </c>
      <c r="D390" s="163" t="s">
        <v>1855</v>
      </c>
    </row>
    <row r="391" spans="1:4" ht="63" customHeight="1" outlineLevel="1" x14ac:dyDescent="0.25">
      <c r="A391" s="161" t="s">
        <v>2341</v>
      </c>
      <c r="B391" s="165" t="s">
        <v>2335</v>
      </c>
      <c r="C391" s="93">
        <v>46021</v>
      </c>
      <c r="D391" s="163" t="s">
        <v>1855</v>
      </c>
    </row>
    <row r="392" spans="1:4" ht="34.5" customHeight="1" x14ac:dyDescent="0.25">
      <c r="A392" s="176" t="s">
        <v>264</v>
      </c>
      <c r="B392" s="400" t="s">
        <v>265</v>
      </c>
      <c r="C392" s="401"/>
      <c r="D392" s="177" t="s">
        <v>16</v>
      </c>
    </row>
    <row r="393" spans="1:4" ht="56.25" customHeight="1" x14ac:dyDescent="0.25">
      <c r="A393" s="178" t="s">
        <v>266</v>
      </c>
      <c r="B393" s="397" t="s">
        <v>448</v>
      </c>
      <c r="C393" s="398"/>
      <c r="D393" s="399"/>
    </row>
    <row r="394" spans="1:4" ht="36.75" customHeight="1" x14ac:dyDescent="0.25">
      <c r="A394" s="161" t="s">
        <v>2342</v>
      </c>
      <c r="B394" s="395" t="s">
        <v>2344</v>
      </c>
      <c r="C394" s="396"/>
      <c r="D394" s="203" t="s">
        <v>1855</v>
      </c>
    </row>
    <row r="395" spans="1:4" ht="47.25" customHeight="1" outlineLevel="1" x14ac:dyDescent="0.25">
      <c r="A395" s="161" t="s">
        <v>2343</v>
      </c>
      <c r="B395" s="175" t="s">
        <v>3067</v>
      </c>
      <c r="C395" s="93">
        <v>46021</v>
      </c>
      <c r="D395" s="203" t="s">
        <v>3068</v>
      </c>
    </row>
    <row r="396" spans="1:4" x14ac:dyDescent="0.25">
      <c r="A396" s="178" t="s">
        <v>2345</v>
      </c>
      <c r="B396" s="397" t="s">
        <v>451</v>
      </c>
      <c r="C396" s="398"/>
      <c r="D396" s="399"/>
    </row>
    <row r="397" spans="1:4" ht="31.5" x14ac:dyDescent="0.25">
      <c r="A397" s="161" t="s">
        <v>2346</v>
      </c>
      <c r="B397" s="395" t="s">
        <v>2347</v>
      </c>
      <c r="C397" s="396"/>
      <c r="D397" s="203" t="s">
        <v>1855</v>
      </c>
    </row>
    <row r="398" spans="1:4" ht="47.25" customHeight="1" outlineLevel="1" x14ac:dyDescent="0.25">
      <c r="A398" s="161" t="s">
        <v>2348</v>
      </c>
      <c r="B398" s="175" t="s">
        <v>3069</v>
      </c>
      <c r="C398" s="93">
        <v>46021</v>
      </c>
      <c r="D398" s="203" t="s">
        <v>3068</v>
      </c>
    </row>
    <row r="399" spans="1:4" ht="34.5" customHeight="1" x14ac:dyDescent="0.25">
      <c r="A399" s="176" t="s">
        <v>271</v>
      </c>
      <c r="B399" s="400" t="s">
        <v>272</v>
      </c>
      <c r="C399" s="401"/>
      <c r="D399" s="177" t="s">
        <v>16</v>
      </c>
    </row>
    <row r="400" spans="1:4" x14ac:dyDescent="0.25">
      <c r="A400" s="178" t="s">
        <v>273</v>
      </c>
      <c r="B400" s="397" t="s">
        <v>1112</v>
      </c>
      <c r="C400" s="398"/>
      <c r="D400" s="399"/>
    </row>
    <row r="401" spans="1:4" ht="30" customHeight="1" x14ac:dyDescent="0.25">
      <c r="A401" s="161" t="s">
        <v>2349</v>
      </c>
      <c r="B401" s="395" t="s">
        <v>2350</v>
      </c>
      <c r="C401" s="396"/>
      <c r="D401" s="163" t="s">
        <v>1855</v>
      </c>
    </row>
    <row r="402" spans="1:4" ht="47.25" x14ac:dyDescent="0.25">
      <c r="A402" s="161" t="s">
        <v>2351</v>
      </c>
      <c r="B402" s="165" t="s">
        <v>3038</v>
      </c>
      <c r="C402" s="93">
        <v>45762</v>
      </c>
      <c r="D402" s="163" t="s">
        <v>3042</v>
      </c>
    </row>
    <row r="403" spans="1:4" ht="47.25" x14ac:dyDescent="0.25">
      <c r="A403" s="161" t="s">
        <v>2352</v>
      </c>
      <c r="B403" s="165" t="s">
        <v>3039</v>
      </c>
      <c r="C403" s="93">
        <v>45853</v>
      </c>
      <c r="D403" s="170" t="s">
        <v>3042</v>
      </c>
    </row>
    <row r="404" spans="1:4" ht="47.25" x14ac:dyDescent="0.25">
      <c r="A404" s="161" t="s">
        <v>2353</v>
      </c>
      <c r="B404" s="165" t="s">
        <v>3040</v>
      </c>
      <c r="C404" s="93">
        <v>45945</v>
      </c>
      <c r="D404" s="170" t="s">
        <v>3042</v>
      </c>
    </row>
    <row r="405" spans="1:4" ht="47.25" x14ac:dyDescent="0.25">
      <c r="A405" s="161" t="s">
        <v>2354</v>
      </c>
      <c r="B405" s="165" t="s">
        <v>3041</v>
      </c>
      <c r="C405" s="93">
        <v>46018</v>
      </c>
      <c r="D405" s="170" t="s">
        <v>3042</v>
      </c>
    </row>
    <row r="406" spans="1:4" ht="68.25" customHeight="1" x14ac:dyDescent="0.25">
      <c r="A406" s="161" t="s">
        <v>2356</v>
      </c>
      <c r="B406" s="395" t="s">
        <v>2355</v>
      </c>
      <c r="C406" s="396"/>
      <c r="D406" s="203" t="s">
        <v>1855</v>
      </c>
    </row>
    <row r="407" spans="1:4" ht="31.5" x14ac:dyDescent="0.25">
      <c r="A407" s="161" t="s">
        <v>2357</v>
      </c>
      <c r="B407" s="175" t="s">
        <v>3070</v>
      </c>
      <c r="C407" s="93">
        <v>45748</v>
      </c>
      <c r="D407" s="203" t="s">
        <v>3001</v>
      </c>
    </row>
    <row r="408" spans="1:4" ht="31.5" x14ac:dyDescent="0.25">
      <c r="A408" s="161" t="s">
        <v>2358</v>
      </c>
      <c r="B408" s="175" t="s">
        <v>3071</v>
      </c>
      <c r="C408" s="93">
        <v>45870</v>
      </c>
      <c r="D408" s="203" t="s">
        <v>3001</v>
      </c>
    </row>
    <row r="409" spans="1:4" ht="31.5" x14ac:dyDescent="0.25">
      <c r="A409" s="161" t="s">
        <v>2359</v>
      </c>
      <c r="B409" s="175" t="s">
        <v>3072</v>
      </c>
      <c r="C409" s="93">
        <v>45748</v>
      </c>
      <c r="D409" s="203" t="s">
        <v>3001</v>
      </c>
    </row>
    <row r="410" spans="1:4" ht="31.5" x14ac:dyDescent="0.25">
      <c r="A410" s="161" t="s">
        <v>2360</v>
      </c>
      <c r="B410" s="175" t="s">
        <v>3073</v>
      </c>
      <c r="C410" s="93">
        <v>45870</v>
      </c>
      <c r="D410" s="203" t="s">
        <v>3001</v>
      </c>
    </row>
    <row r="411" spans="1:4" x14ac:dyDescent="0.25">
      <c r="A411" s="161" t="s">
        <v>2362</v>
      </c>
      <c r="B411" s="395" t="s">
        <v>2361</v>
      </c>
      <c r="C411" s="396"/>
      <c r="D411" s="163"/>
    </row>
    <row r="412" spans="1:4" ht="31.5" x14ac:dyDescent="0.25">
      <c r="A412" s="161" t="s">
        <v>2363</v>
      </c>
      <c r="B412" s="175" t="s">
        <v>3074</v>
      </c>
      <c r="C412" s="93">
        <v>45748</v>
      </c>
      <c r="D412" s="203" t="s">
        <v>3058</v>
      </c>
    </row>
    <row r="413" spans="1:4" ht="31.5" x14ac:dyDescent="0.25">
      <c r="A413" s="161" t="s">
        <v>2365</v>
      </c>
      <c r="B413" s="395" t="s">
        <v>2364</v>
      </c>
      <c r="C413" s="396"/>
      <c r="D413" s="163" t="s">
        <v>1855</v>
      </c>
    </row>
    <row r="414" spans="1:4" ht="47.25" x14ac:dyDescent="0.25">
      <c r="A414" s="161" t="s">
        <v>2366</v>
      </c>
      <c r="B414" s="175" t="s">
        <v>3075</v>
      </c>
      <c r="C414" s="93">
        <v>45748</v>
      </c>
      <c r="D414" s="203" t="s">
        <v>3001</v>
      </c>
    </row>
    <row r="415" spans="1:4" ht="47.25" x14ac:dyDescent="0.25">
      <c r="A415" s="161" t="s">
        <v>2368</v>
      </c>
      <c r="B415" s="395" t="s">
        <v>2367</v>
      </c>
      <c r="C415" s="396"/>
      <c r="D415" s="163" t="s">
        <v>2999</v>
      </c>
    </row>
    <row r="416" spans="1:4" ht="47.25" x14ac:dyDescent="0.25">
      <c r="A416" s="161" t="s">
        <v>2369</v>
      </c>
      <c r="B416" s="175" t="s">
        <v>3000</v>
      </c>
      <c r="C416" s="93">
        <v>45689</v>
      </c>
      <c r="D416" s="203" t="s">
        <v>2999</v>
      </c>
    </row>
    <row r="417" spans="1:4" x14ac:dyDescent="0.25">
      <c r="A417" s="178" t="s">
        <v>2371</v>
      </c>
      <c r="B417" s="397" t="s">
        <v>1135</v>
      </c>
      <c r="C417" s="398"/>
      <c r="D417" s="399"/>
    </row>
    <row r="418" spans="1:4" ht="33.75" customHeight="1" x14ac:dyDescent="0.25">
      <c r="A418" s="161" t="s">
        <v>2372</v>
      </c>
      <c r="B418" s="395" t="s">
        <v>2370</v>
      </c>
      <c r="C418" s="396"/>
      <c r="D418" s="163" t="s">
        <v>1855</v>
      </c>
    </row>
    <row r="419" spans="1:4" ht="47.25" x14ac:dyDescent="0.25">
      <c r="A419" s="161" t="s">
        <v>2373</v>
      </c>
      <c r="B419" s="175" t="s">
        <v>3076</v>
      </c>
      <c r="C419" s="93">
        <v>46021</v>
      </c>
      <c r="D419" s="179" t="s">
        <v>3025</v>
      </c>
    </row>
    <row r="420" spans="1:4" ht="31.5" customHeight="1" x14ac:dyDescent="0.25">
      <c r="A420" s="161" t="s">
        <v>2375</v>
      </c>
      <c r="B420" s="395" t="s">
        <v>2374</v>
      </c>
      <c r="C420" s="396"/>
      <c r="D420" s="163" t="s">
        <v>1855</v>
      </c>
    </row>
    <row r="421" spans="1:4" ht="47.25" x14ac:dyDescent="0.25">
      <c r="A421" s="161" t="s">
        <v>2376</v>
      </c>
      <c r="B421" s="175" t="s">
        <v>3077</v>
      </c>
      <c r="C421" s="93">
        <v>46021</v>
      </c>
      <c r="D421" s="179" t="s">
        <v>3025</v>
      </c>
    </row>
    <row r="422" spans="1:4" ht="34.5" customHeight="1" x14ac:dyDescent="0.25">
      <c r="A422" s="176" t="s">
        <v>276</v>
      </c>
      <c r="B422" s="400" t="s">
        <v>277</v>
      </c>
      <c r="C422" s="401"/>
      <c r="D422" s="177" t="s">
        <v>16</v>
      </c>
    </row>
    <row r="423" spans="1:4" x14ac:dyDescent="0.25">
      <c r="A423" s="178" t="s">
        <v>278</v>
      </c>
      <c r="B423" s="397" t="s">
        <v>455</v>
      </c>
      <c r="C423" s="398"/>
      <c r="D423" s="399"/>
    </row>
    <row r="424" spans="1:4" ht="33" customHeight="1" x14ac:dyDescent="0.25">
      <c r="A424" s="161" t="s">
        <v>2378</v>
      </c>
      <c r="B424" s="395" t="s">
        <v>2377</v>
      </c>
      <c r="C424" s="396"/>
      <c r="D424" s="203" t="s">
        <v>1855</v>
      </c>
    </row>
    <row r="425" spans="1:4" ht="31.5" x14ac:dyDescent="0.25">
      <c r="A425" s="161" t="s">
        <v>2379</v>
      </c>
      <c r="B425" s="175" t="s">
        <v>3078</v>
      </c>
      <c r="C425" s="93">
        <v>46021</v>
      </c>
      <c r="D425" s="179" t="s">
        <v>3068</v>
      </c>
    </row>
    <row r="426" spans="1:4" ht="31.5" x14ac:dyDescent="0.25">
      <c r="A426" s="161" t="s">
        <v>2380</v>
      </c>
      <c r="B426" s="175" t="s">
        <v>3079</v>
      </c>
      <c r="C426" s="93">
        <v>46021</v>
      </c>
      <c r="D426" s="179" t="s">
        <v>3068</v>
      </c>
    </row>
    <row r="427" spans="1:4" ht="34.5" customHeight="1" x14ac:dyDescent="0.25">
      <c r="A427" s="176" t="s">
        <v>282</v>
      </c>
      <c r="B427" s="400" t="s">
        <v>2381</v>
      </c>
      <c r="C427" s="401"/>
      <c r="D427" s="177" t="s">
        <v>16</v>
      </c>
    </row>
    <row r="428" spans="1:4" ht="31.5" customHeight="1" outlineLevel="1" x14ac:dyDescent="0.25">
      <c r="A428" s="178" t="s">
        <v>284</v>
      </c>
      <c r="B428" s="397" t="s">
        <v>2573</v>
      </c>
      <c r="C428" s="398"/>
      <c r="D428" s="399"/>
    </row>
    <row r="429" spans="1:4" ht="53.25" customHeight="1" outlineLevel="1" x14ac:dyDescent="0.25">
      <c r="A429" s="161" t="s">
        <v>2382</v>
      </c>
      <c r="B429" s="395" t="s">
        <v>2383</v>
      </c>
      <c r="C429" s="396"/>
      <c r="D429" s="163" t="s">
        <v>1855</v>
      </c>
    </row>
    <row r="430" spans="1:4" ht="31.5" customHeight="1" outlineLevel="1" x14ac:dyDescent="0.25">
      <c r="A430" s="161" t="s">
        <v>2384</v>
      </c>
      <c r="B430" s="165" t="s">
        <v>1885</v>
      </c>
      <c r="C430" s="93">
        <v>45747</v>
      </c>
      <c r="D430" s="163" t="s">
        <v>1855</v>
      </c>
    </row>
    <row r="431" spans="1:4" ht="31.5" customHeight="1" outlineLevel="1" x14ac:dyDescent="0.25">
      <c r="A431" s="161" t="s">
        <v>2385</v>
      </c>
      <c r="B431" s="165" t="s">
        <v>1885</v>
      </c>
      <c r="C431" s="93">
        <v>45838</v>
      </c>
      <c r="D431" s="163" t="s">
        <v>1855</v>
      </c>
    </row>
    <row r="432" spans="1:4" ht="31.5" customHeight="1" outlineLevel="1" x14ac:dyDescent="0.25">
      <c r="A432" s="161" t="s">
        <v>2386</v>
      </c>
      <c r="B432" s="165" t="s">
        <v>1885</v>
      </c>
      <c r="C432" s="93">
        <v>45930</v>
      </c>
      <c r="D432" s="163" t="s">
        <v>1855</v>
      </c>
    </row>
    <row r="433" spans="1:4" ht="31.5" customHeight="1" outlineLevel="1" x14ac:dyDescent="0.25">
      <c r="A433" s="161" t="s">
        <v>2387</v>
      </c>
      <c r="B433" s="165" t="s">
        <v>1885</v>
      </c>
      <c r="C433" s="93">
        <v>45967</v>
      </c>
      <c r="D433" s="163" t="s">
        <v>1855</v>
      </c>
    </row>
    <row r="434" spans="1:4" ht="31.5" customHeight="1" outlineLevel="1" x14ac:dyDescent="0.25">
      <c r="A434" s="161" t="s">
        <v>2388</v>
      </c>
      <c r="B434" s="165" t="s">
        <v>1885</v>
      </c>
      <c r="C434" s="93">
        <v>45997</v>
      </c>
      <c r="D434" s="163" t="s">
        <v>1855</v>
      </c>
    </row>
    <row r="435" spans="1:4" ht="31.5" customHeight="1" outlineLevel="1" x14ac:dyDescent="0.25">
      <c r="A435" s="161" t="s">
        <v>2389</v>
      </c>
      <c r="B435" s="165" t="s">
        <v>1885</v>
      </c>
      <c r="C435" s="93">
        <v>46022</v>
      </c>
      <c r="D435" s="163" t="s">
        <v>1855</v>
      </c>
    </row>
    <row r="436" spans="1:4" ht="31.5" customHeight="1" outlineLevel="1" x14ac:dyDescent="0.25">
      <c r="A436" s="161" t="s">
        <v>2390</v>
      </c>
      <c r="B436" s="395" t="s">
        <v>2397</v>
      </c>
      <c r="C436" s="396"/>
      <c r="D436" s="163" t="s">
        <v>1855</v>
      </c>
    </row>
    <row r="437" spans="1:4" ht="31.5" customHeight="1" outlineLevel="1" x14ac:dyDescent="0.25">
      <c r="A437" s="161" t="s">
        <v>2391</v>
      </c>
      <c r="B437" s="165" t="s">
        <v>2398</v>
      </c>
      <c r="C437" s="93">
        <v>45747</v>
      </c>
      <c r="D437" s="163" t="s">
        <v>1855</v>
      </c>
    </row>
    <row r="438" spans="1:4" ht="47.25" customHeight="1" outlineLevel="1" x14ac:dyDescent="0.25">
      <c r="A438" s="161" t="s">
        <v>2392</v>
      </c>
      <c r="B438" s="165" t="s">
        <v>2399</v>
      </c>
      <c r="C438" s="93">
        <v>45782</v>
      </c>
      <c r="D438" s="163" t="s">
        <v>1855</v>
      </c>
    </row>
    <row r="439" spans="1:4" ht="31.5" customHeight="1" outlineLevel="1" x14ac:dyDescent="0.25">
      <c r="A439" s="161" t="s">
        <v>2393</v>
      </c>
      <c r="B439" s="165" t="s">
        <v>2400</v>
      </c>
      <c r="C439" s="93">
        <v>45839</v>
      </c>
      <c r="D439" s="163" t="s">
        <v>1855</v>
      </c>
    </row>
    <row r="440" spans="1:4" ht="47.25" customHeight="1" outlineLevel="1" x14ac:dyDescent="0.25">
      <c r="A440" s="161" t="s">
        <v>2394</v>
      </c>
      <c r="B440" s="165" t="s">
        <v>2401</v>
      </c>
      <c r="C440" s="93">
        <v>45870</v>
      </c>
      <c r="D440" s="163" t="s">
        <v>1855</v>
      </c>
    </row>
    <row r="441" spans="1:4" ht="47.25" customHeight="1" outlineLevel="1" x14ac:dyDescent="0.25">
      <c r="A441" s="161" t="s">
        <v>2395</v>
      </c>
      <c r="B441" s="165" t="s">
        <v>2402</v>
      </c>
      <c r="C441" s="93">
        <v>45964</v>
      </c>
      <c r="D441" s="163" t="s">
        <v>1855</v>
      </c>
    </row>
    <row r="442" spans="1:4" ht="47.25" customHeight="1" outlineLevel="1" x14ac:dyDescent="0.25">
      <c r="A442" s="161" t="s">
        <v>2396</v>
      </c>
      <c r="B442" s="165" t="s">
        <v>2403</v>
      </c>
      <c r="C442" s="93">
        <v>46020</v>
      </c>
      <c r="D442" s="163" t="s">
        <v>1855</v>
      </c>
    </row>
    <row r="443" spans="1:4" ht="68.25" customHeight="1" outlineLevel="1" x14ac:dyDescent="0.25">
      <c r="A443" s="161" t="s">
        <v>2405</v>
      </c>
      <c r="B443" s="395" t="s">
        <v>2404</v>
      </c>
      <c r="C443" s="396"/>
      <c r="D443" s="163" t="s">
        <v>1855</v>
      </c>
    </row>
    <row r="444" spans="1:4" ht="78.75" customHeight="1" outlineLevel="1" x14ac:dyDescent="0.25">
      <c r="A444" s="161" t="s">
        <v>2406</v>
      </c>
      <c r="B444" s="165" t="s">
        <v>2412</v>
      </c>
      <c r="C444" s="93">
        <v>45717</v>
      </c>
      <c r="D444" s="163" t="s">
        <v>1855</v>
      </c>
    </row>
    <row r="445" spans="1:4" ht="63" customHeight="1" outlineLevel="1" x14ac:dyDescent="0.25">
      <c r="A445" s="161" t="s">
        <v>2407</v>
      </c>
      <c r="B445" s="165" t="s">
        <v>2413</v>
      </c>
      <c r="C445" s="93">
        <v>45777</v>
      </c>
      <c r="D445" s="163" t="s">
        <v>1855</v>
      </c>
    </row>
    <row r="446" spans="1:4" ht="63" customHeight="1" outlineLevel="1" x14ac:dyDescent="0.25">
      <c r="A446" s="161" t="s">
        <v>2408</v>
      </c>
      <c r="B446" s="165" t="s">
        <v>2413</v>
      </c>
      <c r="C446" s="93">
        <v>45868</v>
      </c>
      <c r="D446" s="163" t="s">
        <v>1855</v>
      </c>
    </row>
    <row r="447" spans="1:4" ht="110.25" customHeight="1" outlineLevel="1" x14ac:dyDescent="0.25">
      <c r="A447" s="161" t="s">
        <v>2409</v>
      </c>
      <c r="B447" s="165" t="s">
        <v>2414</v>
      </c>
      <c r="C447" s="93">
        <v>45869</v>
      </c>
      <c r="D447" s="163" t="s">
        <v>1855</v>
      </c>
    </row>
    <row r="448" spans="1:4" ht="63" customHeight="1" outlineLevel="1" x14ac:dyDescent="0.25">
      <c r="A448" s="161" t="s">
        <v>2410</v>
      </c>
      <c r="B448" s="165" t="s">
        <v>2413</v>
      </c>
      <c r="C448" s="93">
        <v>45961</v>
      </c>
      <c r="D448" s="163" t="s">
        <v>1855</v>
      </c>
    </row>
    <row r="449" spans="1:4" ht="31.5" customHeight="1" outlineLevel="1" x14ac:dyDescent="0.25">
      <c r="A449" s="161" t="s">
        <v>2411</v>
      </c>
      <c r="B449" s="165" t="s">
        <v>1885</v>
      </c>
      <c r="C449" s="93">
        <v>46022</v>
      </c>
      <c r="D449" s="163" t="s">
        <v>1855</v>
      </c>
    </row>
    <row r="450" spans="1:4" ht="34.5" customHeight="1" x14ac:dyDescent="0.25">
      <c r="A450" s="176" t="s">
        <v>287</v>
      </c>
      <c r="B450" s="400" t="s">
        <v>283</v>
      </c>
      <c r="C450" s="401"/>
      <c r="D450" s="177" t="s">
        <v>16</v>
      </c>
    </row>
    <row r="451" spans="1:4" x14ac:dyDescent="0.25">
      <c r="A451" s="178" t="s">
        <v>289</v>
      </c>
      <c r="B451" s="397" t="s">
        <v>2415</v>
      </c>
      <c r="C451" s="398"/>
      <c r="D451" s="399"/>
    </row>
    <row r="452" spans="1:4" ht="33.75" customHeight="1" x14ac:dyDescent="0.25">
      <c r="A452" s="161" t="s">
        <v>2416</v>
      </c>
      <c r="B452" s="395" t="s">
        <v>2417</v>
      </c>
      <c r="C452" s="396"/>
      <c r="D452" s="163" t="s">
        <v>1855</v>
      </c>
    </row>
    <row r="453" spans="1:4" ht="47.25" x14ac:dyDescent="0.25">
      <c r="A453" s="161" t="s">
        <v>2418</v>
      </c>
      <c r="B453" s="175" t="s">
        <v>3080</v>
      </c>
      <c r="C453" s="93">
        <v>46021</v>
      </c>
      <c r="D453" s="203" t="s">
        <v>3002</v>
      </c>
    </row>
    <row r="454" spans="1:4" ht="34.5" customHeight="1" x14ac:dyDescent="0.25">
      <c r="A454" s="176" t="s">
        <v>293</v>
      </c>
      <c r="B454" s="400" t="s">
        <v>288</v>
      </c>
      <c r="C454" s="401"/>
      <c r="D454" s="177" t="s">
        <v>16</v>
      </c>
    </row>
    <row r="455" spans="1:4" x14ac:dyDescent="0.25">
      <c r="A455" s="178" t="s">
        <v>1048</v>
      </c>
      <c r="B455" s="397" t="s">
        <v>460</v>
      </c>
      <c r="C455" s="398"/>
      <c r="D455" s="399"/>
    </row>
    <row r="456" spans="1:4" ht="31.5" x14ac:dyDescent="0.25">
      <c r="A456" s="161" t="s">
        <v>2419</v>
      </c>
      <c r="B456" s="395" t="s">
        <v>2421</v>
      </c>
      <c r="C456" s="396"/>
      <c r="D456" s="203" t="s">
        <v>1855</v>
      </c>
    </row>
    <row r="457" spans="1:4" ht="31.5" x14ac:dyDescent="0.25">
      <c r="A457" s="161" t="s">
        <v>2420</v>
      </c>
      <c r="B457" s="175" t="s">
        <v>3082</v>
      </c>
      <c r="C457" s="93">
        <v>45748</v>
      </c>
      <c r="D457" s="203" t="s">
        <v>3001</v>
      </c>
    </row>
    <row r="458" spans="1:4" ht="31.5" x14ac:dyDescent="0.25">
      <c r="A458" s="161" t="s">
        <v>2422</v>
      </c>
      <c r="B458" s="175" t="s">
        <v>3081</v>
      </c>
      <c r="C458" s="93">
        <v>46021</v>
      </c>
      <c r="D458" s="203" t="s">
        <v>3068</v>
      </c>
    </row>
    <row r="459" spans="1:4" ht="34.5" customHeight="1" x14ac:dyDescent="0.25">
      <c r="A459" s="176" t="s">
        <v>309</v>
      </c>
      <c r="B459" s="400" t="s">
        <v>2423</v>
      </c>
      <c r="C459" s="401"/>
      <c r="D459" s="177" t="s">
        <v>16</v>
      </c>
    </row>
    <row r="460" spans="1:4" ht="15.75" customHeight="1" outlineLevel="1" x14ac:dyDescent="0.25">
      <c r="A460" s="178" t="s">
        <v>1049</v>
      </c>
      <c r="B460" s="397" t="s">
        <v>2574</v>
      </c>
      <c r="C460" s="398"/>
      <c r="D460" s="399"/>
    </row>
    <row r="461" spans="1:4" ht="31.5" customHeight="1" outlineLevel="1" x14ac:dyDescent="0.25">
      <c r="A461" s="161" t="s">
        <v>2425</v>
      </c>
      <c r="B461" s="395" t="s">
        <v>2424</v>
      </c>
      <c r="C461" s="396"/>
      <c r="D461" s="163" t="s">
        <v>1855</v>
      </c>
    </row>
    <row r="462" spans="1:4" ht="31.5" customHeight="1" outlineLevel="1" x14ac:dyDescent="0.25">
      <c r="A462" s="161" t="s">
        <v>2426</v>
      </c>
      <c r="B462" s="165" t="s">
        <v>2488</v>
      </c>
      <c r="C462" s="93">
        <v>45698</v>
      </c>
      <c r="D462" s="163" t="s">
        <v>2494</v>
      </c>
    </row>
    <row r="463" spans="1:4" ht="31.5" customHeight="1" outlineLevel="1" x14ac:dyDescent="0.25">
      <c r="A463" s="161" t="s">
        <v>2427</v>
      </c>
      <c r="B463" s="165" t="s">
        <v>2489</v>
      </c>
      <c r="C463" s="93">
        <v>45698</v>
      </c>
      <c r="D463" s="163" t="s">
        <v>2494</v>
      </c>
    </row>
    <row r="464" spans="1:4" ht="31.5" customHeight="1" outlineLevel="1" x14ac:dyDescent="0.25">
      <c r="A464" s="161" t="s">
        <v>2428</v>
      </c>
      <c r="B464" s="165" t="s">
        <v>2490</v>
      </c>
      <c r="C464" s="93">
        <v>45777</v>
      </c>
      <c r="D464" s="163" t="s">
        <v>2494</v>
      </c>
    </row>
    <row r="465" spans="1:4" ht="31.5" customHeight="1" outlineLevel="1" x14ac:dyDescent="0.25">
      <c r="A465" s="161" t="s">
        <v>2429</v>
      </c>
      <c r="B465" s="165" t="s">
        <v>2491</v>
      </c>
      <c r="C465" s="93">
        <v>45846</v>
      </c>
      <c r="D465" s="163" t="s">
        <v>2494</v>
      </c>
    </row>
    <row r="466" spans="1:4" ht="47.25" customHeight="1" outlineLevel="1" x14ac:dyDescent="0.25">
      <c r="A466" s="161" t="s">
        <v>2430</v>
      </c>
      <c r="B466" s="165" t="s">
        <v>2492</v>
      </c>
      <c r="C466" s="93">
        <v>45926</v>
      </c>
      <c r="D466" s="163" t="s">
        <v>2494</v>
      </c>
    </row>
    <row r="467" spans="1:4" ht="31.5" customHeight="1" outlineLevel="1" x14ac:dyDescent="0.25">
      <c r="A467" s="161" t="s">
        <v>2431</v>
      </c>
      <c r="B467" s="165" t="s">
        <v>2493</v>
      </c>
      <c r="C467" s="93">
        <v>46010</v>
      </c>
      <c r="D467" s="163" t="s">
        <v>2494</v>
      </c>
    </row>
    <row r="468" spans="1:4" ht="15.75" customHeight="1" outlineLevel="1" x14ac:dyDescent="0.25">
      <c r="A468" s="178" t="s">
        <v>1608</v>
      </c>
      <c r="B468" s="397" t="s">
        <v>2575</v>
      </c>
      <c r="C468" s="398"/>
      <c r="D468" s="399"/>
    </row>
    <row r="469" spans="1:4" ht="31.5" customHeight="1" outlineLevel="1" x14ac:dyDescent="0.25">
      <c r="A469" s="161" t="s">
        <v>2433</v>
      </c>
      <c r="B469" s="395" t="s">
        <v>2432</v>
      </c>
      <c r="C469" s="396"/>
      <c r="D469" s="163" t="s">
        <v>1855</v>
      </c>
    </row>
    <row r="470" spans="1:4" ht="31.5" customHeight="1" outlineLevel="1" x14ac:dyDescent="0.25">
      <c r="A470" s="161" t="s">
        <v>2434</v>
      </c>
      <c r="B470" s="165" t="s">
        <v>2495</v>
      </c>
      <c r="C470" s="93">
        <v>45698</v>
      </c>
      <c r="D470" s="163" t="s">
        <v>2494</v>
      </c>
    </row>
    <row r="471" spans="1:4" ht="31.5" customHeight="1" outlineLevel="1" x14ac:dyDescent="0.25">
      <c r="A471" s="161" t="s">
        <v>2435</v>
      </c>
      <c r="B471" s="165" t="s">
        <v>2496</v>
      </c>
      <c r="C471" s="93">
        <v>45698</v>
      </c>
      <c r="D471" s="163" t="s">
        <v>2494</v>
      </c>
    </row>
    <row r="472" spans="1:4" ht="31.5" customHeight="1" outlineLevel="1" x14ac:dyDescent="0.25">
      <c r="A472" s="161" t="s">
        <v>2436</v>
      </c>
      <c r="B472" s="165" t="s">
        <v>2497</v>
      </c>
      <c r="C472" s="93">
        <v>45761</v>
      </c>
      <c r="D472" s="163" t="s">
        <v>2494</v>
      </c>
    </row>
    <row r="473" spans="1:4" ht="31.5" customHeight="1" outlineLevel="1" x14ac:dyDescent="0.25">
      <c r="A473" s="161" t="s">
        <v>2437</v>
      </c>
      <c r="B473" s="165" t="s">
        <v>2498</v>
      </c>
      <c r="C473" s="93">
        <v>45846</v>
      </c>
      <c r="D473" s="163" t="s">
        <v>2494</v>
      </c>
    </row>
    <row r="474" spans="1:4" ht="31.5" customHeight="1" outlineLevel="1" x14ac:dyDescent="0.25">
      <c r="A474" s="161" t="s">
        <v>2438</v>
      </c>
      <c r="B474" s="165" t="s">
        <v>2499</v>
      </c>
      <c r="C474" s="93">
        <v>45943</v>
      </c>
      <c r="D474" s="163" t="s">
        <v>2494</v>
      </c>
    </row>
    <row r="475" spans="1:4" ht="31.5" customHeight="1" outlineLevel="1" x14ac:dyDescent="0.25">
      <c r="A475" s="161" t="s">
        <v>2439</v>
      </c>
      <c r="B475" s="165" t="s">
        <v>2500</v>
      </c>
      <c r="C475" s="93">
        <v>46013</v>
      </c>
      <c r="D475" s="163" t="s">
        <v>2494</v>
      </c>
    </row>
    <row r="476" spans="1:4" ht="31.5" customHeight="1" outlineLevel="1" x14ac:dyDescent="0.25">
      <c r="A476" s="161" t="s">
        <v>2440</v>
      </c>
      <c r="B476" s="395" t="s">
        <v>2447</v>
      </c>
      <c r="C476" s="396"/>
      <c r="D476" s="163" t="s">
        <v>1855</v>
      </c>
    </row>
    <row r="477" spans="1:4" ht="31.5" customHeight="1" outlineLevel="1" x14ac:dyDescent="0.25">
      <c r="A477" s="161" t="s">
        <v>2441</v>
      </c>
      <c r="B477" s="165" t="s">
        <v>2501</v>
      </c>
      <c r="C477" s="93">
        <v>45740</v>
      </c>
      <c r="D477" s="163" t="s">
        <v>2494</v>
      </c>
    </row>
    <row r="478" spans="1:4" ht="31.5" customHeight="1" outlineLevel="1" x14ac:dyDescent="0.25">
      <c r="A478" s="161" t="s">
        <v>2442</v>
      </c>
      <c r="B478" s="165" t="s">
        <v>2502</v>
      </c>
      <c r="C478" s="93">
        <v>45768</v>
      </c>
      <c r="D478" s="163" t="s">
        <v>2494</v>
      </c>
    </row>
    <row r="479" spans="1:4" ht="47.25" customHeight="1" outlineLevel="1" x14ac:dyDescent="0.25">
      <c r="A479" s="161" t="s">
        <v>2443</v>
      </c>
      <c r="B479" s="165" t="s">
        <v>2503</v>
      </c>
      <c r="C479" s="93">
        <v>45831</v>
      </c>
      <c r="D479" s="163" t="s">
        <v>2494</v>
      </c>
    </row>
    <row r="480" spans="1:4" ht="31.5" customHeight="1" outlineLevel="1" x14ac:dyDescent="0.25">
      <c r="A480" s="161" t="s">
        <v>2444</v>
      </c>
      <c r="B480" s="165" t="s">
        <v>2504</v>
      </c>
      <c r="C480" s="93">
        <v>45859</v>
      </c>
      <c r="D480" s="163" t="s">
        <v>2494</v>
      </c>
    </row>
    <row r="481" spans="1:4" ht="31.5" customHeight="1" outlineLevel="1" x14ac:dyDescent="0.25">
      <c r="A481" s="161" t="s">
        <v>2445</v>
      </c>
      <c r="B481" s="165" t="s">
        <v>2505</v>
      </c>
      <c r="C481" s="93">
        <v>45950</v>
      </c>
      <c r="D481" s="163" t="s">
        <v>2494</v>
      </c>
    </row>
    <row r="482" spans="1:4" ht="31.5" customHeight="1" outlineLevel="1" x14ac:dyDescent="0.25">
      <c r="A482" s="161" t="s">
        <v>2446</v>
      </c>
      <c r="B482" s="165" t="s">
        <v>2506</v>
      </c>
      <c r="C482" s="93">
        <v>46021</v>
      </c>
      <c r="D482" s="163" t="s">
        <v>2494</v>
      </c>
    </row>
    <row r="483" spans="1:4" ht="31.5" customHeight="1" outlineLevel="1" x14ac:dyDescent="0.25">
      <c r="A483" s="161" t="s">
        <v>2449</v>
      </c>
      <c r="B483" s="395" t="s">
        <v>2448</v>
      </c>
      <c r="C483" s="396"/>
      <c r="D483" s="163" t="s">
        <v>1855</v>
      </c>
    </row>
    <row r="484" spans="1:4" ht="31.5" customHeight="1" outlineLevel="1" x14ac:dyDescent="0.25">
      <c r="A484" s="161" t="s">
        <v>2450</v>
      </c>
      <c r="B484" s="165" t="s">
        <v>2507</v>
      </c>
      <c r="C484" s="93">
        <v>45698</v>
      </c>
      <c r="D484" s="163" t="s">
        <v>2494</v>
      </c>
    </row>
    <row r="485" spans="1:4" ht="31.5" customHeight="1" outlineLevel="1" x14ac:dyDescent="0.25">
      <c r="A485" s="161" t="s">
        <v>2451</v>
      </c>
      <c r="B485" s="165" t="s">
        <v>2508</v>
      </c>
      <c r="C485" s="93">
        <v>45784</v>
      </c>
      <c r="D485" s="163" t="s">
        <v>2494</v>
      </c>
    </row>
    <row r="486" spans="1:4" ht="31.5" customHeight="1" outlineLevel="1" x14ac:dyDescent="0.25">
      <c r="A486" s="161" t="s">
        <v>2452</v>
      </c>
      <c r="B486" s="165" t="s">
        <v>2509</v>
      </c>
      <c r="C486" s="93">
        <v>45784</v>
      </c>
      <c r="D486" s="163" t="s">
        <v>2494</v>
      </c>
    </row>
    <row r="487" spans="1:4" ht="31.5" customHeight="1" outlineLevel="1" x14ac:dyDescent="0.25">
      <c r="A487" s="161" t="s">
        <v>2453</v>
      </c>
      <c r="B487" s="165" t="s">
        <v>2510</v>
      </c>
      <c r="C487" s="93">
        <v>45792</v>
      </c>
      <c r="D487" s="163" t="s">
        <v>2494</v>
      </c>
    </row>
    <row r="488" spans="1:4" ht="31.5" customHeight="1" outlineLevel="1" x14ac:dyDescent="0.25">
      <c r="A488" s="161" t="s">
        <v>2454</v>
      </c>
      <c r="B488" s="165" t="s">
        <v>2511</v>
      </c>
      <c r="C488" s="93">
        <v>45852</v>
      </c>
      <c r="D488" s="163" t="s">
        <v>2494</v>
      </c>
    </row>
    <row r="489" spans="1:4" ht="31.5" customHeight="1" outlineLevel="1" x14ac:dyDescent="0.25">
      <c r="A489" s="161" t="s">
        <v>2455</v>
      </c>
      <c r="B489" s="165" t="s">
        <v>2512</v>
      </c>
      <c r="C489" s="93">
        <v>46019</v>
      </c>
      <c r="D489" s="163" t="s">
        <v>2494</v>
      </c>
    </row>
    <row r="490" spans="1:4" ht="33.75" customHeight="1" outlineLevel="1" x14ac:dyDescent="0.25">
      <c r="A490" s="161" t="s">
        <v>2456</v>
      </c>
      <c r="B490" s="395" t="s">
        <v>2465</v>
      </c>
      <c r="C490" s="396"/>
      <c r="D490" s="163" t="s">
        <v>1855</v>
      </c>
    </row>
    <row r="491" spans="1:4" ht="47.25" customHeight="1" outlineLevel="1" x14ac:dyDescent="0.25">
      <c r="A491" s="161" t="s">
        <v>2457</v>
      </c>
      <c r="B491" s="165" t="s">
        <v>2513</v>
      </c>
      <c r="C491" s="93">
        <v>45702</v>
      </c>
      <c r="D491" s="163" t="s">
        <v>2494</v>
      </c>
    </row>
    <row r="492" spans="1:4" ht="31.5" customHeight="1" outlineLevel="1" x14ac:dyDescent="0.25">
      <c r="A492" s="161" t="s">
        <v>2458</v>
      </c>
      <c r="B492" s="165" t="s">
        <v>2514</v>
      </c>
      <c r="C492" s="93">
        <v>45702</v>
      </c>
      <c r="D492" s="163" t="s">
        <v>2494</v>
      </c>
    </row>
    <row r="493" spans="1:4" ht="63" customHeight="1" outlineLevel="1" x14ac:dyDescent="0.25">
      <c r="A493" s="161" t="s">
        <v>2459</v>
      </c>
      <c r="B493" s="165" t="s">
        <v>2515</v>
      </c>
      <c r="C493" s="93">
        <v>45748</v>
      </c>
      <c r="D493" s="163" t="s">
        <v>2494</v>
      </c>
    </row>
    <row r="494" spans="1:4" ht="31.5" customHeight="1" outlineLevel="1" x14ac:dyDescent="0.25">
      <c r="A494" s="161" t="s">
        <v>2460</v>
      </c>
      <c r="B494" s="165" t="s">
        <v>2516</v>
      </c>
      <c r="C494" s="93">
        <v>45839</v>
      </c>
      <c r="D494" s="163" t="s">
        <v>2494</v>
      </c>
    </row>
    <row r="495" spans="1:4" ht="47.25" customHeight="1" outlineLevel="1" x14ac:dyDescent="0.25">
      <c r="A495" s="161" t="s">
        <v>2461</v>
      </c>
      <c r="B495" s="165" t="s">
        <v>2517</v>
      </c>
      <c r="C495" s="93">
        <v>45931</v>
      </c>
      <c r="D495" s="163" t="s">
        <v>2494</v>
      </c>
    </row>
    <row r="496" spans="1:4" ht="47.25" customHeight="1" outlineLevel="1" x14ac:dyDescent="0.25">
      <c r="A496" s="161" t="s">
        <v>2462</v>
      </c>
      <c r="B496" s="165" t="s">
        <v>2518</v>
      </c>
      <c r="C496" s="93">
        <v>46013</v>
      </c>
      <c r="D496" s="163" t="s">
        <v>2494</v>
      </c>
    </row>
    <row r="497" spans="1:4" ht="31.5" customHeight="1" outlineLevel="1" x14ac:dyDescent="0.25">
      <c r="A497" s="161" t="s">
        <v>2463</v>
      </c>
      <c r="B497" s="395" t="s">
        <v>2466</v>
      </c>
      <c r="C497" s="396"/>
      <c r="D497" s="163" t="s">
        <v>1855</v>
      </c>
    </row>
    <row r="498" spans="1:4" ht="47.25" customHeight="1" outlineLevel="1" x14ac:dyDescent="0.25">
      <c r="A498" s="161" t="s">
        <v>2464</v>
      </c>
      <c r="B498" s="165" t="s">
        <v>2519</v>
      </c>
      <c r="C498" s="93">
        <v>45702</v>
      </c>
      <c r="D498" s="163" t="s">
        <v>2494</v>
      </c>
    </row>
    <row r="499" spans="1:4" ht="31.5" customHeight="1" outlineLevel="1" x14ac:dyDescent="0.25">
      <c r="A499" s="161" t="s">
        <v>2467</v>
      </c>
      <c r="B499" s="165" t="s">
        <v>2520</v>
      </c>
      <c r="C499" s="93">
        <v>45702</v>
      </c>
      <c r="D499" s="163" t="s">
        <v>2494</v>
      </c>
    </row>
    <row r="500" spans="1:4" ht="31.5" customHeight="1" outlineLevel="1" x14ac:dyDescent="0.25">
      <c r="A500" s="161" t="s">
        <v>2468</v>
      </c>
      <c r="B500" s="165" t="s">
        <v>2521</v>
      </c>
      <c r="C500" s="93">
        <v>45748</v>
      </c>
      <c r="D500" s="163" t="s">
        <v>2494</v>
      </c>
    </row>
    <row r="501" spans="1:4" ht="31.5" customHeight="1" outlineLevel="1" x14ac:dyDescent="0.25">
      <c r="A501" s="161" t="s">
        <v>2469</v>
      </c>
      <c r="B501" s="165" t="s">
        <v>2522</v>
      </c>
      <c r="C501" s="93">
        <v>45839</v>
      </c>
      <c r="D501" s="163" t="s">
        <v>2494</v>
      </c>
    </row>
    <row r="502" spans="1:4" ht="31.5" customHeight="1" outlineLevel="1" x14ac:dyDescent="0.25">
      <c r="A502" s="161" t="s">
        <v>2470</v>
      </c>
      <c r="B502" s="165" t="s">
        <v>2523</v>
      </c>
      <c r="C502" s="93">
        <v>45945</v>
      </c>
      <c r="D502" s="163" t="s">
        <v>2494</v>
      </c>
    </row>
    <row r="503" spans="1:4" ht="31.5" customHeight="1" outlineLevel="1" x14ac:dyDescent="0.25">
      <c r="A503" s="161" t="s">
        <v>2471</v>
      </c>
      <c r="B503" s="165" t="s">
        <v>2524</v>
      </c>
      <c r="C503" s="93">
        <v>46006</v>
      </c>
      <c r="D503" s="163" t="s">
        <v>2494</v>
      </c>
    </row>
    <row r="504" spans="1:4" ht="31.5" customHeight="1" outlineLevel="1" x14ac:dyDescent="0.25">
      <c r="A504" s="161" t="s">
        <v>2472</v>
      </c>
      <c r="B504" s="395" t="s">
        <v>2486</v>
      </c>
      <c r="C504" s="396"/>
      <c r="D504" s="163" t="s">
        <v>1855</v>
      </c>
    </row>
    <row r="505" spans="1:4" ht="31.5" customHeight="1" outlineLevel="1" x14ac:dyDescent="0.25">
      <c r="A505" s="161" t="s">
        <v>2473</v>
      </c>
      <c r="B505" s="165" t="s">
        <v>2525</v>
      </c>
      <c r="C505" s="93">
        <v>45712</v>
      </c>
      <c r="D505" s="163" t="s">
        <v>2494</v>
      </c>
    </row>
    <row r="506" spans="1:4" ht="31.5" customHeight="1" outlineLevel="1" x14ac:dyDescent="0.25">
      <c r="A506" s="161" t="s">
        <v>2474</v>
      </c>
      <c r="B506" s="165" t="s">
        <v>2526</v>
      </c>
      <c r="C506" s="93">
        <v>45762</v>
      </c>
      <c r="D506" s="163" t="s">
        <v>2494</v>
      </c>
    </row>
    <row r="507" spans="1:4" ht="47.25" customHeight="1" outlineLevel="1" x14ac:dyDescent="0.25">
      <c r="A507" s="161" t="s">
        <v>2475</v>
      </c>
      <c r="B507" s="165" t="s">
        <v>2527</v>
      </c>
      <c r="C507" s="93">
        <v>45807</v>
      </c>
      <c r="D507" s="163" t="s">
        <v>2494</v>
      </c>
    </row>
    <row r="508" spans="1:4" ht="31.5" customHeight="1" outlineLevel="1" x14ac:dyDescent="0.25">
      <c r="A508" s="161" t="s">
        <v>2476</v>
      </c>
      <c r="B508" s="165" t="s">
        <v>2528</v>
      </c>
      <c r="C508" s="93">
        <v>45866</v>
      </c>
      <c r="D508" s="163" t="s">
        <v>2494</v>
      </c>
    </row>
    <row r="509" spans="1:4" ht="31.5" customHeight="1" outlineLevel="1" x14ac:dyDescent="0.25">
      <c r="A509" s="161" t="s">
        <v>2477</v>
      </c>
      <c r="B509" s="165" t="s">
        <v>2529</v>
      </c>
      <c r="C509" s="93">
        <v>45957</v>
      </c>
      <c r="D509" s="163" t="s">
        <v>2494</v>
      </c>
    </row>
    <row r="510" spans="1:4" ht="31.5" customHeight="1" outlineLevel="1" x14ac:dyDescent="0.25">
      <c r="A510" s="161" t="s">
        <v>2478</v>
      </c>
      <c r="B510" s="165" t="s">
        <v>2530</v>
      </c>
      <c r="C510" s="93">
        <v>45978</v>
      </c>
      <c r="D510" s="163" t="s">
        <v>2494</v>
      </c>
    </row>
    <row r="511" spans="1:4" ht="31.5" customHeight="1" outlineLevel="1" x14ac:dyDescent="0.25">
      <c r="A511" s="161" t="s">
        <v>2479</v>
      </c>
      <c r="B511" s="395" t="s">
        <v>2487</v>
      </c>
      <c r="C511" s="396"/>
      <c r="D511" s="163" t="s">
        <v>1855</v>
      </c>
    </row>
    <row r="512" spans="1:4" ht="47.25" customHeight="1" outlineLevel="1" x14ac:dyDescent="0.25">
      <c r="A512" s="161" t="s">
        <v>2480</v>
      </c>
      <c r="B512" s="165" t="s">
        <v>2531</v>
      </c>
      <c r="C512" s="93">
        <v>45705</v>
      </c>
      <c r="D512" s="163" t="s">
        <v>2494</v>
      </c>
    </row>
    <row r="513" spans="1:4" ht="47.25" customHeight="1" outlineLevel="1" x14ac:dyDescent="0.25">
      <c r="A513" s="161" t="s">
        <v>2481</v>
      </c>
      <c r="B513" s="165" t="s">
        <v>2532</v>
      </c>
      <c r="C513" s="93">
        <v>45768</v>
      </c>
      <c r="D513" s="163" t="s">
        <v>2494</v>
      </c>
    </row>
    <row r="514" spans="1:4" ht="47.25" customHeight="1" outlineLevel="1" x14ac:dyDescent="0.25">
      <c r="A514" s="161" t="s">
        <v>2482</v>
      </c>
      <c r="B514" s="165" t="s">
        <v>2533</v>
      </c>
      <c r="C514" s="93">
        <v>45807</v>
      </c>
      <c r="D514" s="163" t="s">
        <v>2494</v>
      </c>
    </row>
    <row r="515" spans="1:4" ht="47.25" customHeight="1" outlineLevel="1" x14ac:dyDescent="0.25">
      <c r="A515" s="161" t="s">
        <v>2483</v>
      </c>
      <c r="B515" s="165" t="s">
        <v>2534</v>
      </c>
      <c r="C515" s="93">
        <v>45853</v>
      </c>
      <c r="D515" s="163" t="s">
        <v>2494</v>
      </c>
    </row>
    <row r="516" spans="1:4" ht="47.25" customHeight="1" outlineLevel="1" x14ac:dyDescent="0.25">
      <c r="A516" s="161" t="s">
        <v>2484</v>
      </c>
      <c r="B516" s="165" t="s">
        <v>2535</v>
      </c>
      <c r="C516" s="93">
        <v>45945</v>
      </c>
      <c r="D516" s="163" t="s">
        <v>2494</v>
      </c>
    </row>
    <row r="517" spans="1:4" ht="47.25" customHeight="1" outlineLevel="1" x14ac:dyDescent="0.25">
      <c r="A517" s="161" t="s">
        <v>2485</v>
      </c>
      <c r="B517" s="165" t="s">
        <v>2536</v>
      </c>
      <c r="C517" s="93">
        <v>46021</v>
      </c>
      <c r="D517" s="163" t="s">
        <v>2494</v>
      </c>
    </row>
    <row r="518" spans="1:4" ht="34.5" customHeight="1" x14ac:dyDescent="0.25">
      <c r="A518" s="176" t="s">
        <v>314</v>
      </c>
      <c r="B518" s="400" t="s">
        <v>310</v>
      </c>
      <c r="C518" s="401"/>
      <c r="D518" s="177" t="s">
        <v>16</v>
      </c>
    </row>
    <row r="519" spans="1:4" x14ac:dyDescent="0.25">
      <c r="A519" s="178" t="s">
        <v>316</v>
      </c>
      <c r="B519" s="397" t="s">
        <v>467</v>
      </c>
      <c r="C519" s="398"/>
      <c r="D519" s="399"/>
    </row>
    <row r="520" spans="1:4" ht="47.25" customHeight="1" x14ac:dyDescent="0.25">
      <c r="A520" s="161" t="s">
        <v>2537</v>
      </c>
      <c r="B520" s="395" t="s">
        <v>2539</v>
      </c>
      <c r="C520" s="396"/>
      <c r="D520" s="163" t="s">
        <v>2494</v>
      </c>
    </row>
    <row r="521" spans="1:4" x14ac:dyDescent="0.25">
      <c r="A521" s="161" t="s">
        <v>2538</v>
      </c>
      <c r="B521" s="45" t="s">
        <v>3121</v>
      </c>
      <c r="C521" s="93">
        <v>46021</v>
      </c>
      <c r="D521" s="179" t="s">
        <v>3083</v>
      </c>
    </row>
    <row r="522" spans="1:4" ht="42" customHeight="1" x14ac:dyDescent="0.25">
      <c r="A522" s="161" t="s">
        <v>2541</v>
      </c>
      <c r="B522" s="395" t="s">
        <v>2540</v>
      </c>
      <c r="C522" s="396"/>
      <c r="D522" s="203" t="s">
        <v>2494</v>
      </c>
    </row>
    <row r="523" spans="1:4" ht="78.75" x14ac:dyDescent="0.25">
      <c r="A523" s="161" t="s">
        <v>2542</v>
      </c>
      <c r="B523" s="45" t="s">
        <v>3084</v>
      </c>
      <c r="C523" s="93">
        <v>46021</v>
      </c>
      <c r="D523" s="203" t="s">
        <v>3083</v>
      </c>
    </row>
    <row r="524" spans="1:4" ht="47.25" x14ac:dyDescent="0.25">
      <c r="A524" s="161" t="s">
        <v>2543</v>
      </c>
      <c r="B524" s="45" t="s">
        <v>3085</v>
      </c>
      <c r="C524" s="93">
        <v>46021</v>
      </c>
      <c r="D524" s="203" t="s">
        <v>3001</v>
      </c>
    </row>
    <row r="525" spans="1:4" ht="31.5" x14ac:dyDescent="0.25">
      <c r="A525" s="161" t="s">
        <v>2544</v>
      </c>
      <c r="B525" s="45" t="s">
        <v>3086</v>
      </c>
      <c r="C525" s="93">
        <v>46021</v>
      </c>
      <c r="D525" s="203" t="s">
        <v>3083</v>
      </c>
    </row>
    <row r="526" spans="1:4" ht="47.25" x14ac:dyDescent="0.25">
      <c r="A526" s="161" t="s">
        <v>2545</v>
      </c>
      <c r="B526" s="45" t="s">
        <v>3087</v>
      </c>
      <c r="C526" s="93">
        <v>46021</v>
      </c>
      <c r="D526" s="203" t="s">
        <v>3001</v>
      </c>
    </row>
    <row r="527" spans="1:4" x14ac:dyDescent="0.25">
      <c r="A527" s="176" t="s">
        <v>327</v>
      </c>
      <c r="B527" s="400" t="s">
        <v>328</v>
      </c>
      <c r="C527" s="401"/>
      <c r="D527" s="177" t="s">
        <v>16</v>
      </c>
    </row>
    <row r="528" spans="1:4" x14ac:dyDescent="0.25">
      <c r="A528" s="178" t="s">
        <v>329</v>
      </c>
      <c r="B528" s="397" t="s">
        <v>482</v>
      </c>
      <c r="C528" s="398"/>
      <c r="D528" s="399"/>
    </row>
    <row r="529" spans="1:4" ht="31.5" x14ac:dyDescent="0.25">
      <c r="A529" s="161" t="s">
        <v>2546</v>
      </c>
      <c r="B529" s="395" t="s">
        <v>2548</v>
      </c>
      <c r="C529" s="396"/>
      <c r="D529" s="163" t="s">
        <v>1855</v>
      </c>
    </row>
    <row r="530" spans="1:4" ht="63" x14ac:dyDescent="0.25">
      <c r="A530" s="161" t="s">
        <v>2547</v>
      </c>
      <c r="B530" s="45" t="s">
        <v>3088</v>
      </c>
      <c r="C530" s="93">
        <v>46016</v>
      </c>
      <c r="D530" s="203" t="s">
        <v>3089</v>
      </c>
    </row>
    <row r="531" spans="1:4" x14ac:dyDescent="0.25">
      <c r="A531" s="176" t="s">
        <v>332</v>
      </c>
      <c r="B531" s="400" t="s">
        <v>333</v>
      </c>
      <c r="C531" s="401"/>
      <c r="D531" s="177" t="s">
        <v>16</v>
      </c>
    </row>
    <row r="532" spans="1:4" x14ac:dyDescent="0.25">
      <c r="A532" s="178" t="s">
        <v>334</v>
      </c>
      <c r="B532" s="397" t="s">
        <v>485</v>
      </c>
      <c r="C532" s="398"/>
      <c r="D532" s="399"/>
    </row>
    <row r="533" spans="1:4" ht="31.5" x14ac:dyDescent="0.25">
      <c r="A533" s="161" t="s">
        <v>2549</v>
      </c>
      <c r="B533" s="395" t="s">
        <v>2554</v>
      </c>
      <c r="C533" s="396"/>
      <c r="D533" s="203" t="s">
        <v>1050</v>
      </c>
    </row>
    <row r="534" spans="1:4" ht="47.25" x14ac:dyDescent="0.25">
      <c r="A534" s="161" t="s">
        <v>2550</v>
      </c>
      <c r="B534" s="45" t="s">
        <v>3090</v>
      </c>
      <c r="C534" s="93">
        <v>45689</v>
      </c>
      <c r="D534" s="203" t="s">
        <v>3001</v>
      </c>
    </row>
    <row r="535" spans="1:4" ht="31.5" x14ac:dyDescent="0.25">
      <c r="A535" s="161" t="s">
        <v>2551</v>
      </c>
      <c r="B535" s="45" t="s">
        <v>3091</v>
      </c>
      <c r="C535" s="93">
        <v>45777</v>
      </c>
      <c r="D535" s="203" t="s">
        <v>3001</v>
      </c>
    </row>
    <row r="536" spans="1:4" ht="31.5" x14ac:dyDescent="0.25">
      <c r="A536" s="161" t="s">
        <v>2552</v>
      </c>
      <c r="B536" s="45" t="s">
        <v>3092</v>
      </c>
      <c r="C536" s="93">
        <v>45868</v>
      </c>
      <c r="D536" s="203" t="s">
        <v>3001</v>
      </c>
    </row>
    <row r="537" spans="1:4" ht="47.25" x14ac:dyDescent="0.25">
      <c r="A537" s="161" t="s">
        <v>2553</v>
      </c>
      <c r="B537" s="45" t="s">
        <v>3093</v>
      </c>
      <c r="C537" s="93">
        <v>45960</v>
      </c>
      <c r="D537" s="203" t="s">
        <v>3001</v>
      </c>
    </row>
    <row r="538" spans="1:4" ht="39" customHeight="1" x14ac:dyDescent="0.25">
      <c r="A538" s="176" t="s">
        <v>337</v>
      </c>
      <c r="B538" s="400" t="s">
        <v>338</v>
      </c>
      <c r="C538" s="401"/>
      <c r="D538" s="177" t="s">
        <v>16</v>
      </c>
    </row>
    <row r="539" spans="1:4" x14ac:dyDescent="0.25">
      <c r="A539" s="178" t="s">
        <v>339</v>
      </c>
      <c r="B539" s="397" t="s">
        <v>488</v>
      </c>
      <c r="C539" s="398"/>
      <c r="D539" s="399"/>
    </row>
    <row r="540" spans="1:4" ht="31.5" x14ac:dyDescent="0.25">
      <c r="A540" s="161" t="s">
        <v>2555</v>
      </c>
      <c r="B540" s="395" t="s">
        <v>2733</v>
      </c>
      <c r="C540" s="396"/>
      <c r="D540" s="203" t="s">
        <v>1050</v>
      </c>
    </row>
    <row r="541" spans="1:4" ht="31.5" x14ac:dyDescent="0.25">
      <c r="A541" s="161" t="s">
        <v>2556</v>
      </c>
      <c r="B541" s="165" t="s">
        <v>3122</v>
      </c>
      <c r="C541" s="93">
        <v>46021</v>
      </c>
      <c r="D541" s="163" t="s">
        <v>3001</v>
      </c>
    </row>
    <row r="542" spans="1:4" ht="30.75" customHeight="1" x14ac:dyDescent="0.25">
      <c r="A542" s="176" t="s">
        <v>342</v>
      </c>
      <c r="B542" s="400" t="s">
        <v>343</v>
      </c>
      <c r="C542" s="401"/>
      <c r="D542" s="177" t="s">
        <v>16</v>
      </c>
    </row>
    <row r="543" spans="1:4" x14ac:dyDescent="0.25">
      <c r="A543" s="178" t="s">
        <v>344</v>
      </c>
      <c r="B543" s="397" t="s">
        <v>491</v>
      </c>
      <c r="C543" s="398"/>
      <c r="D543" s="399"/>
    </row>
    <row r="544" spans="1:4" ht="31.5" x14ac:dyDescent="0.25">
      <c r="A544" s="161" t="s">
        <v>2558</v>
      </c>
      <c r="B544" s="395" t="s">
        <v>2557</v>
      </c>
      <c r="C544" s="396"/>
      <c r="D544" s="163" t="s">
        <v>1855</v>
      </c>
    </row>
    <row r="545" spans="1:4" ht="31.5" x14ac:dyDescent="0.25">
      <c r="A545" s="161" t="s">
        <v>2560</v>
      </c>
      <c r="B545" s="45" t="s">
        <v>3094</v>
      </c>
      <c r="C545" s="93">
        <v>45654</v>
      </c>
      <c r="D545" s="203" t="s">
        <v>3095</v>
      </c>
    </row>
    <row r="546" spans="1:4" ht="47.25" x14ac:dyDescent="0.25">
      <c r="A546" s="161" t="s">
        <v>2561</v>
      </c>
      <c r="B546" s="45" t="s">
        <v>3096</v>
      </c>
      <c r="C546" s="93">
        <v>45550</v>
      </c>
      <c r="D546" s="203" t="s">
        <v>1050</v>
      </c>
    </row>
    <row r="547" spans="1:4" x14ac:dyDescent="0.25">
      <c r="A547" s="176" t="s">
        <v>347</v>
      </c>
      <c r="B547" s="400" t="s">
        <v>348</v>
      </c>
      <c r="C547" s="401"/>
      <c r="D547" s="177" t="s">
        <v>16</v>
      </c>
    </row>
    <row r="548" spans="1:4" x14ac:dyDescent="0.25">
      <c r="A548" s="178" t="s">
        <v>349</v>
      </c>
      <c r="B548" s="397" t="s">
        <v>494</v>
      </c>
      <c r="C548" s="398"/>
      <c r="D548" s="399"/>
    </row>
    <row r="549" spans="1:4" ht="31.5" x14ac:dyDescent="0.25">
      <c r="A549" s="161" t="s">
        <v>2734</v>
      </c>
      <c r="B549" s="395" t="s">
        <v>2559</v>
      </c>
      <c r="C549" s="396"/>
      <c r="D549" s="163" t="s">
        <v>1855</v>
      </c>
    </row>
    <row r="550" spans="1:4" ht="47.25" x14ac:dyDescent="0.25">
      <c r="A550" s="161" t="s">
        <v>2735</v>
      </c>
      <c r="B550" s="175" t="s">
        <v>3124</v>
      </c>
      <c r="C550" s="93">
        <v>46021</v>
      </c>
      <c r="D550" s="203" t="s">
        <v>3123</v>
      </c>
    </row>
  </sheetData>
  <autoFilter ref="A3:E550"/>
  <mergeCells count="165">
    <mergeCell ref="B520:C520"/>
    <mergeCell ref="B356:C356"/>
    <mergeCell ref="B363:C363"/>
    <mergeCell ref="B329:C329"/>
    <mergeCell ref="B330:D330"/>
    <mergeCell ref="B331:C331"/>
    <mergeCell ref="B337:C337"/>
    <mergeCell ref="B341:D341"/>
    <mergeCell ref="B342:C342"/>
    <mergeCell ref="B345:C345"/>
    <mergeCell ref="B354:C354"/>
    <mergeCell ref="B355:D355"/>
    <mergeCell ref="B399:C399"/>
    <mergeCell ref="B400:D400"/>
    <mergeCell ref="B401:C401"/>
    <mergeCell ref="B406:C406"/>
    <mergeCell ref="B411:C411"/>
    <mergeCell ref="B394:C394"/>
    <mergeCell ref="B396:D396"/>
    <mergeCell ref="B397:C397"/>
    <mergeCell ref="B370:C370"/>
    <mergeCell ref="B377:C377"/>
    <mergeCell ref="B384:C384"/>
    <mergeCell ref="B392:C392"/>
    <mergeCell ref="B278:C278"/>
    <mergeCell ref="B291:C291"/>
    <mergeCell ref="B285:C285"/>
    <mergeCell ref="B297:C297"/>
    <mergeCell ref="B303:C303"/>
    <mergeCell ref="B311:C311"/>
    <mergeCell ref="B314:C314"/>
    <mergeCell ref="B317:C317"/>
    <mergeCell ref="B319:C319"/>
    <mergeCell ref="B259:D259"/>
    <mergeCell ref="B247:C247"/>
    <mergeCell ref="B254:C254"/>
    <mergeCell ref="B255:D255"/>
    <mergeCell ref="B256:C256"/>
    <mergeCell ref="B258:C258"/>
    <mergeCell ref="B274:C274"/>
    <mergeCell ref="B276:C276"/>
    <mergeCell ref="B277:D277"/>
    <mergeCell ref="B273:D273"/>
    <mergeCell ref="B260:C260"/>
    <mergeCell ref="B262:C262"/>
    <mergeCell ref="B270:C270"/>
    <mergeCell ref="B272:C272"/>
    <mergeCell ref="B200:C200"/>
    <mergeCell ref="B181:C181"/>
    <mergeCell ref="B185:C185"/>
    <mergeCell ref="B187:C187"/>
    <mergeCell ref="B192:C192"/>
    <mergeCell ref="B230:C230"/>
    <mergeCell ref="B238:C238"/>
    <mergeCell ref="B240:C240"/>
    <mergeCell ref="B134:D134"/>
    <mergeCell ref="B157:D157"/>
    <mergeCell ref="B170:D170"/>
    <mergeCell ref="B180:D180"/>
    <mergeCell ref="B197:D197"/>
    <mergeCell ref="B201:D201"/>
    <mergeCell ref="B239:D239"/>
    <mergeCell ref="B202:C202"/>
    <mergeCell ref="B209:C209"/>
    <mergeCell ref="B216:C216"/>
    <mergeCell ref="B223:C223"/>
    <mergeCell ref="B194:C194"/>
    <mergeCell ref="B196:C196"/>
    <mergeCell ref="B169:C169"/>
    <mergeCell ref="B171:C171"/>
    <mergeCell ref="B173:C173"/>
    <mergeCell ref="B179:C179"/>
    <mergeCell ref="B158:C158"/>
    <mergeCell ref="B165:C165"/>
    <mergeCell ref="B166:D166"/>
    <mergeCell ref="B167:C167"/>
    <mergeCell ref="B198:C198"/>
    <mergeCell ref="B133:C133"/>
    <mergeCell ref="B135:C135"/>
    <mergeCell ref="B142:C142"/>
    <mergeCell ref="B149:C149"/>
    <mergeCell ref="B126:C126"/>
    <mergeCell ref="B37:D37"/>
    <mergeCell ref="B38:C38"/>
    <mergeCell ref="B45:C45"/>
    <mergeCell ref="B52:C52"/>
    <mergeCell ref="B75:C75"/>
    <mergeCell ref="B82:C82"/>
    <mergeCell ref="B89:C89"/>
    <mergeCell ref="B96:C96"/>
    <mergeCell ref="B103:C103"/>
    <mergeCell ref="B59:C59"/>
    <mergeCell ref="B66:C66"/>
    <mergeCell ref="B74:D74"/>
    <mergeCell ref="B73:C73"/>
    <mergeCell ref="B36:C36"/>
    <mergeCell ref="B110:C110"/>
    <mergeCell ref="B117:C117"/>
    <mergeCell ref="B118:D118"/>
    <mergeCell ref="B119:C119"/>
    <mergeCell ref="A2:D2"/>
    <mergeCell ref="A3:A4"/>
    <mergeCell ref="B3:B4"/>
    <mergeCell ref="C3:C4"/>
    <mergeCell ref="D3:D4"/>
    <mergeCell ref="B8:C8"/>
    <mergeCell ref="B7:D7"/>
    <mergeCell ref="B6:C6"/>
    <mergeCell ref="B29:C29"/>
    <mergeCell ref="B22:C22"/>
    <mergeCell ref="B15:C15"/>
    <mergeCell ref="B393:D393"/>
    <mergeCell ref="B422:C422"/>
    <mergeCell ref="B423:D423"/>
    <mergeCell ref="B424:C424"/>
    <mergeCell ref="B427:C427"/>
    <mergeCell ref="B428:D428"/>
    <mergeCell ref="B413:C413"/>
    <mergeCell ref="B415:C415"/>
    <mergeCell ref="B418:C418"/>
    <mergeCell ref="B417:D417"/>
    <mergeCell ref="B420:C420"/>
    <mergeCell ref="B452:C452"/>
    <mergeCell ref="B454:C454"/>
    <mergeCell ref="B455:D455"/>
    <mergeCell ref="B456:C456"/>
    <mergeCell ref="B459:C459"/>
    <mergeCell ref="B429:C429"/>
    <mergeCell ref="B436:C436"/>
    <mergeCell ref="B443:C443"/>
    <mergeCell ref="B450:C450"/>
    <mergeCell ref="B451:D451"/>
    <mergeCell ref="B549:C549"/>
    <mergeCell ref="B529:C529"/>
    <mergeCell ref="B531:C531"/>
    <mergeCell ref="B532:D532"/>
    <mergeCell ref="B533:C533"/>
    <mergeCell ref="B542:C542"/>
    <mergeCell ref="B538:C538"/>
    <mergeCell ref="B539:D539"/>
    <mergeCell ref="B540:C540"/>
    <mergeCell ref="B325:C325"/>
    <mergeCell ref="B321:C321"/>
    <mergeCell ref="B323:C323"/>
    <mergeCell ref="B327:C327"/>
    <mergeCell ref="B268:C268"/>
    <mergeCell ref="B543:D543"/>
    <mergeCell ref="B544:C544"/>
    <mergeCell ref="B547:C547"/>
    <mergeCell ref="B548:D548"/>
    <mergeCell ref="B518:C518"/>
    <mergeCell ref="B519:D519"/>
    <mergeCell ref="B522:C522"/>
    <mergeCell ref="B527:C527"/>
    <mergeCell ref="B528:D528"/>
    <mergeCell ref="B483:C483"/>
    <mergeCell ref="B490:C490"/>
    <mergeCell ref="B497:C497"/>
    <mergeCell ref="B504:C504"/>
    <mergeCell ref="B511:C511"/>
    <mergeCell ref="B460:D460"/>
    <mergeCell ref="B468:D468"/>
    <mergeCell ref="B461:C461"/>
    <mergeCell ref="B469:C469"/>
    <mergeCell ref="B476:C476"/>
  </mergeCells>
  <pageMargins left="0.25" right="0.25"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5</vt:i4>
      </vt:variant>
    </vt:vector>
  </HeadingPairs>
  <TitlesOfParts>
    <vt:vector size="13" baseType="lpstr">
      <vt:lpstr>приложение 1</vt:lpstr>
      <vt:lpstr>приложение 2</vt:lpstr>
      <vt:lpstr>приложение 3</vt:lpstr>
      <vt:lpstr>приложение 4</vt:lpstr>
      <vt:lpstr>приложение 5</vt:lpstr>
      <vt:lpstr>приложение 6</vt:lpstr>
      <vt:lpstr>приложение 7</vt:lpstr>
      <vt:lpstr>приложение 8</vt:lpstr>
      <vt:lpstr>'приложение 2'!Print_Titles</vt:lpstr>
      <vt:lpstr>'приложение 3'!Print_Titles</vt:lpstr>
      <vt:lpstr>'приложение 4'!Print_Titles</vt:lpstr>
      <vt:lpstr>'приложение 5'!Print_Titles</vt:lpstr>
      <vt:lpstr>'приложение 4'!Заголовки_для_печати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Коришева Дарья Андреевна</dc:creator>
  <cp:lastModifiedBy>Семенова Наталья Сергеевна</cp:lastModifiedBy>
  <cp:revision>3</cp:revision>
  <cp:lastPrinted>2025-02-17T10:50:36Z</cp:lastPrinted>
  <dcterms:created xsi:type="dcterms:W3CDTF">2023-02-08T05:22:37Z</dcterms:created>
  <dcterms:modified xsi:type="dcterms:W3CDTF">2025-03-28T10:26:00Z</dcterms:modified>
</cp:coreProperties>
</file>